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GEOTECH\Projects\2015\W-15-126 FRA-70-14.05 Project 4B\DWG\ODOT P&amp;P\"/>
    </mc:Choice>
  </mc:AlternateContent>
  <bookViews>
    <workbookView xWindow="-15" yWindow="-15" windowWidth="25650" windowHeight="6225"/>
  </bookViews>
  <sheets>
    <sheet name="ID001" sheetId="6" r:id="rId1"/>
    <sheet name="Location Info" sheetId="1" r:id="rId2"/>
    <sheet name="Data" sheetId="2" r:id="rId3"/>
  </sheets>
  <calcPr calcId="162913" iterate="1" iterateCount="32000"/>
</workbook>
</file>

<file path=xl/calcChain.xml><?xml version="1.0" encoding="utf-8"?>
<calcChain xmlns="http://schemas.openxmlformats.org/spreadsheetml/2006/main">
  <c r="K34" i="6" l="1"/>
  <c r="K35" i="6"/>
  <c r="L35" i="6"/>
  <c r="M35" i="6"/>
  <c r="N35" i="6"/>
  <c r="K36" i="6"/>
  <c r="L36" i="6"/>
  <c r="M36" i="6"/>
  <c r="N36" i="6"/>
  <c r="K37" i="6"/>
  <c r="L37" i="6"/>
  <c r="M37" i="6"/>
  <c r="N37" i="6"/>
  <c r="K38" i="6"/>
  <c r="L38" i="6"/>
  <c r="M38" i="6"/>
  <c r="N38" i="6"/>
  <c r="K39" i="6"/>
  <c r="K40" i="6"/>
  <c r="K7" i="6"/>
  <c r="K8" i="6"/>
  <c r="K9" i="6"/>
  <c r="L9" i="6"/>
  <c r="M9" i="6"/>
  <c r="N9" i="6"/>
  <c r="P9" i="6"/>
  <c r="Q9" i="6"/>
  <c r="R9" i="6"/>
  <c r="K10" i="6"/>
  <c r="L10" i="6"/>
  <c r="M10" i="6"/>
  <c r="N10" i="6"/>
  <c r="K11" i="6"/>
  <c r="L11" i="6"/>
  <c r="M11" i="6"/>
  <c r="N11" i="6"/>
  <c r="P11" i="6"/>
  <c r="Q11" i="6"/>
  <c r="R11" i="6"/>
  <c r="K12" i="6"/>
  <c r="L12" i="6"/>
  <c r="M12" i="6"/>
  <c r="N12" i="6"/>
  <c r="P12" i="6"/>
  <c r="Q12" i="6"/>
  <c r="R12" i="6"/>
  <c r="K13" i="6"/>
  <c r="K14" i="6"/>
  <c r="K16" i="6"/>
  <c r="K17" i="6"/>
  <c r="K18" i="6"/>
  <c r="K19" i="6"/>
  <c r="L19" i="6"/>
  <c r="M19" i="6"/>
  <c r="N19" i="6"/>
  <c r="O19" i="6"/>
  <c r="P19" i="6"/>
  <c r="Q19" i="6"/>
  <c r="R19" i="6"/>
  <c r="K20" i="6"/>
  <c r="L20" i="6"/>
  <c r="M20" i="6"/>
  <c r="N20" i="6"/>
  <c r="O20" i="6"/>
  <c r="P20" i="6"/>
  <c r="Q20" i="6"/>
  <c r="R20" i="6"/>
  <c r="K21" i="6"/>
  <c r="L21" i="6"/>
  <c r="M21" i="6"/>
  <c r="N21" i="6"/>
  <c r="O21" i="6"/>
  <c r="P21" i="6"/>
  <c r="Q21" i="6"/>
  <c r="R21" i="6"/>
  <c r="K22" i="6"/>
  <c r="L22" i="6"/>
  <c r="M22" i="6"/>
  <c r="N22" i="6"/>
  <c r="O22" i="6"/>
  <c r="P22" i="6"/>
  <c r="Q22" i="6"/>
  <c r="R22" i="6"/>
  <c r="K23" i="6"/>
  <c r="K24" i="6"/>
  <c r="K25" i="6"/>
  <c r="K42" i="6"/>
  <c r="K43" i="6"/>
  <c r="L43" i="6"/>
  <c r="M43" i="6"/>
  <c r="N43" i="6"/>
  <c r="O43" i="6"/>
  <c r="P43" i="6"/>
  <c r="Q43" i="6"/>
  <c r="R43" i="6"/>
  <c r="K44" i="6"/>
  <c r="L44" i="6"/>
  <c r="M44" i="6"/>
  <c r="N44" i="6"/>
  <c r="O44" i="6"/>
  <c r="P44" i="6"/>
  <c r="Q44" i="6"/>
  <c r="R44" i="6"/>
  <c r="K45" i="6"/>
  <c r="L45" i="6"/>
  <c r="M45" i="6"/>
  <c r="N45" i="6"/>
  <c r="O45" i="6"/>
  <c r="P45" i="6"/>
  <c r="Q45" i="6"/>
  <c r="R45" i="6"/>
  <c r="K46" i="6"/>
  <c r="K47" i="6"/>
  <c r="K48" i="6"/>
  <c r="K49" i="6"/>
  <c r="K57" i="6"/>
  <c r="L57" i="6"/>
  <c r="M57" i="6"/>
  <c r="N57" i="6"/>
  <c r="O57" i="6"/>
  <c r="P57" i="6"/>
  <c r="Q57" i="6"/>
  <c r="R57" i="6"/>
  <c r="K58" i="6"/>
  <c r="L58" i="6"/>
  <c r="M58" i="6"/>
  <c r="N58" i="6"/>
  <c r="O58" i="6"/>
  <c r="P58" i="6"/>
  <c r="Q58" i="6"/>
  <c r="R58" i="6"/>
  <c r="K59" i="6"/>
  <c r="L59" i="6"/>
  <c r="M59" i="6"/>
  <c r="N59" i="6"/>
  <c r="O59" i="6"/>
  <c r="P59" i="6"/>
  <c r="Q59" i="6"/>
  <c r="R59" i="6"/>
  <c r="K60" i="6"/>
  <c r="L60" i="6"/>
  <c r="M60" i="6"/>
  <c r="N60" i="6"/>
  <c r="O60" i="6"/>
  <c r="P60" i="6"/>
  <c r="Q60" i="6"/>
  <c r="R60" i="6"/>
  <c r="K62" i="6"/>
  <c r="L62" i="6"/>
  <c r="M62" i="6"/>
  <c r="N62" i="6"/>
  <c r="P62" i="6"/>
  <c r="Q62" i="6"/>
  <c r="R62" i="6"/>
  <c r="K63" i="6"/>
  <c r="L63" i="6"/>
  <c r="M63" i="6"/>
  <c r="N63" i="6"/>
  <c r="P63" i="6"/>
  <c r="Q63" i="6"/>
  <c r="R63" i="6"/>
  <c r="K64" i="6"/>
  <c r="K65" i="6"/>
  <c r="L65" i="6"/>
  <c r="M65" i="6"/>
  <c r="N65" i="6"/>
  <c r="O65" i="6"/>
  <c r="P65" i="6"/>
  <c r="Q65" i="6"/>
  <c r="R65" i="6"/>
  <c r="K66" i="6"/>
  <c r="A20" i="6"/>
  <c r="A21" i="6"/>
  <c r="A22" i="6"/>
  <c r="A23" i="6"/>
  <c r="A24" i="6"/>
  <c r="A25" i="6"/>
  <c r="A42" i="6"/>
  <c r="A43" i="6" s="1"/>
  <c r="A46" i="6"/>
  <c r="A47" i="6"/>
  <c r="A48" i="6"/>
  <c r="A49" i="6"/>
  <c r="A57" i="6"/>
  <c r="A59" i="6" s="1"/>
  <c r="A62" i="6"/>
  <c r="A65" i="6" s="1"/>
  <c r="A66" i="6"/>
  <c r="A7" i="6"/>
  <c r="A44" i="6" l="1"/>
  <c r="A45" i="6"/>
  <c r="A63" i="6"/>
  <c r="A58" i="6"/>
  <c r="A64" i="6"/>
  <c r="A60" i="6"/>
  <c r="D34" i="6"/>
  <c r="F34" i="6"/>
  <c r="G34" i="6"/>
  <c r="H34" i="6"/>
  <c r="I34" i="6"/>
  <c r="J34" i="6"/>
  <c r="S34" i="6"/>
  <c r="T34" i="6"/>
  <c r="AQ8" i="6"/>
  <c r="D35" i="6"/>
  <c r="F35" i="6"/>
  <c r="G35" i="6"/>
  <c r="H35" i="6"/>
  <c r="I35" i="6"/>
  <c r="J35" i="6"/>
  <c r="S35" i="6"/>
  <c r="T35" i="6"/>
  <c r="AQ9" i="6"/>
  <c r="D36" i="6"/>
  <c r="F36" i="6"/>
  <c r="G36" i="6"/>
  <c r="H36" i="6"/>
  <c r="I36" i="6"/>
  <c r="J36" i="6"/>
  <c r="S36" i="6"/>
  <c r="T36" i="6"/>
  <c r="AQ10" i="6"/>
  <c r="A37" i="6"/>
  <c r="D37" i="6"/>
  <c r="F37" i="6"/>
  <c r="G37" i="6"/>
  <c r="H37" i="6"/>
  <c r="I37" i="6"/>
  <c r="J37" i="6"/>
  <c r="S37" i="6"/>
  <c r="T37" i="6"/>
  <c r="AQ11" i="6"/>
  <c r="D38" i="6"/>
  <c r="F38" i="6"/>
  <c r="G38" i="6"/>
  <c r="H38" i="6"/>
  <c r="I38" i="6"/>
  <c r="J38" i="6"/>
  <c r="S38" i="6"/>
  <c r="T38" i="6"/>
  <c r="AQ12" i="6"/>
  <c r="D39" i="6"/>
  <c r="F39" i="6"/>
  <c r="G39" i="6"/>
  <c r="H39" i="6"/>
  <c r="I39" i="6"/>
  <c r="J39" i="6"/>
  <c r="S39" i="6"/>
  <c r="T39" i="6"/>
  <c r="AQ13" i="6"/>
  <c r="D40" i="6"/>
  <c r="F40" i="6"/>
  <c r="G40" i="6"/>
  <c r="H40" i="6"/>
  <c r="I40" i="6"/>
  <c r="J40" i="6"/>
  <c r="S40" i="6"/>
  <c r="T40" i="6"/>
  <c r="AQ14" i="6"/>
  <c r="D7" i="6"/>
  <c r="F7" i="6"/>
  <c r="G7" i="6"/>
  <c r="H7" i="6"/>
  <c r="I7" i="6"/>
  <c r="J7" i="6"/>
  <c r="S7" i="6"/>
  <c r="T7" i="6"/>
  <c r="U7" i="6"/>
  <c r="D8" i="6"/>
  <c r="F8" i="6"/>
  <c r="G8" i="6"/>
  <c r="H8" i="6"/>
  <c r="I8" i="6"/>
  <c r="J8" i="6"/>
  <c r="S8" i="6"/>
  <c r="T8" i="6"/>
  <c r="U8" i="6"/>
  <c r="D9" i="6"/>
  <c r="F9" i="6"/>
  <c r="G9" i="6"/>
  <c r="H9" i="6"/>
  <c r="I9" i="6"/>
  <c r="J9" i="6"/>
  <c r="S9" i="6"/>
  <c r="T9" i="6"/>
  <c r="U9" i="6"/>
  <c r="D10" i="6"/>
  <c r="F10" i="6"/>
  <c r="G10" i="6"/>
  <c r="H10" i="6"/>
  <c r="I10" i="6"/>
  <c r="J10" i="6"/>
  <c r="S10" i="6"/>
  <c r="T10" i="6"/>
  <c r="U10" i="6"/>
  <c r="A11" i="6"/>
  <c r="D11" i="6"/>
  <c r="F11" i="6"/>
  <c r="G11" i="6"/>
  <c r="H11" i="6"/>
  <c r="I11" i="6"/>
  <c r="J11" i="6"/>
  <c r="S11" i="6"/>
  <c r="T11" i="6"/>
  <c r="U11" i="6"/>
  <c r="D12" i="6"/>
  <c r="F12" i="6"/>
  <c r="G12" i="6"/>
  <c r="H12" i="6"/>
  <c r="I12" i="6"/>
  <c r="J12" i="6"/>
  <c r="S12" i="6"/>
  <c r="T12" i="6"/>
  <c r="U12" i="6"/>
  <c r="D13" i="6"/>
  <c r="F13" i="6"/>
  <c r="G13" i="6"/>
  <c r="H13" i="6"/>
  <c r="I13" i="6"/>
  <c r="J13" i="6"/>
  <c r="S13" i="6"/>
  <c r="T13" i="6"/>
  <c r="U13" i="6"/>
  <c r="D14" i="6"/>
  <c r="F14" i="6"/>
  <c r="G14" i="6"/>
  <c r="H14" i="6"/>
  <c r="I14" i="6"/>
  <c r="J14" i="6"/>
  <c r="S14" i="6"/>
  <c r="T14" i="6"/>
  <c r="U14" i="6"/>
  <c r="A16" i="6"/>
  <c r="D16" i="6"/>
  <c r="F16" i="6"/>
  <c r="G16" i="6"/>
  <c r="H16" i="6"/>
  <c r="I16" i="6"/>
  <c r="J16" i="6"/>
  <c r="S16" i="6"/>
  <c r="T16" i="6"/>
  <c r="U16" i="6"/>
  <c r="D17" i="6"/>
  <c r="F17" i="6"/>
  <c r="G17" i="6"/>
  <c r="H17" i="6"/>
  <c r="I17" i="6"/>
  <c r="J17" i="6"/>
  <c r="S17" i="6"/>
  <c r="T17" i="6"/>
  <c r="U17" i="6"/>
  <c r="D18" i="6"/>
  <c r="F18" i="6"/>
  <c r="G18" i="6"/>
  <c r="H18" i="6"/>
  <c r="I18" i="6"/>
  <c r="J18" i="6"/>
  <c r="S18" i="6"/>
  <c r="T18" i="6"/>
  <c r="U18" i="6"/>
  <c r="D19" i="6"/>
  <c r="F19" i="6"/>
  <c r="G19" i="6"/>
  <c r="H19" i="6"/>
  <c r="I19" i="6"/>
  <c r="J19" i="6"/>
  <c r="S19" i="6"/>
  <c r="T19" i="6"/>
  <c r="U19" i="6"/>
  <c r="D20" i="6"/>
  <c r="F20" i="6"/>
  <c r="G20" i="6"/>
  <c r="H20" i="6"/>
  <c r="I20" i="6"/>
  <c r="J20" i="6"/>
  <c r="S20" i="6"/>
  <c r="T20" i="6"/>
  <c r="U20" i="6"/>
  <c r="D21" i="6"/>
  <c r="F21" i="6"/>
  <c r="G21" i="6"/>
  <c r="H21" i="6"/>
  <c r="I21" i="6"/>
  <c r="J21" i="6"/>
  <c r="S21" i="6"/>
  <c r="T21" i="6"/>
  <c r="U21" i="6"/>
  <c r="D22" i="6"/>
  <c r="F22" i="6"/>
  <c r="G22" i="6"/>
  <c r="H22" i="6"/>
  <c r="I22" i="6"/>
  <c r="J22" i="6"/>
  <c r="S22" i="6"/>
  <c r="T22" i="6"/>
  <c r="U22" i="6"/>
  <c r="D23" i="6"/>
  <c r="F23" i="6"/>
  <c r="G23" i="6"/>
  <c r="H23" i="6"/>
  <c r="I23" i="6"/>
  <c r="J23" i="6"/>
  <c r="S23" i="6"/>
  <c r="T23" i="6"/>
  <c r="U23" i="6"/>
  <c r="D24" i="6"/>
  <c r="F24" i="6"/>
  <c r="G24" i="6"/>
  <c r="H24" i="6"/>
  <c r="I24" i="6"/>
  <c r="J24" i="6"/>
  <c r="S24" i="6"/>
  <c r="T24" i="6"/>
  <c r="U24" i="6"/>
  <c r="D25" i="6"/>
  <c r="F25" i="6"/>
  <c r="G25" i="6"/>
  <c r="H25" i="6"/>
  <c r="I25" i="6"/>
  <c r="J25" i="6"/>
  <c r="S25" i="6"/>
  <c r="T25" i="6"/>
  <c r="U25" i="6"/>
  <c r="D42" i="6"/>
  <c r="F42" i="6"/>
  <c r="G42" i="6"/>
  <c r="H42" i="6"/>
  <c r="I42" i="6"/>
  <c r="J42" i="6"/>
  <c r="S42" i="6"/>
  <c r="T42" i="6"/>
  <c r="U42" i="6"/>
  <c r="D43" i="6"/>
  <c r="F43" i="6"/>
  <c r="G43" i="6"/>
  <c r="H43" i="6"/>
  <c r="I43" i="6"/>
  <c r="J43" i="6"/>
  <c r="S43" i="6"/>
  <c r="T43" i="6"/>
  <c r="U43" i="6"/>
  <c r="D44" i="6"/>
  <c r="F44" i="6"/>
  <c r="G44" i="6"/>
  <c r="H44" i="6"/>
  <c r="I44" i="6"/>
  <c r="J44" i="6"/>
  <c r="S44" i="6"/>
  <c r="T44" i="6"/>
  <c r="U44" i="6"/>
  <c r="D45" i="6"/>
  <c r="F45" i="6"/>
  <c r="G45" i="6"/>
  <c r="H45" i="6"/>
  <c r="I45" i="6"/>
  <c r="J45" i="6"/>
  <c r="S45" i="6"/>
  <c r="T45" i="6"/>
  <c r="U45" i="6"/>
  <c r="D46" i="6"/>
  <c r="F46" i="6"/>
  <c r="G46" i="6"/>
  <c r="H46" i="6"/>
  <c r="I46" i="6"/>
  <c r="J46" i="6"/>
  <c r="S46" i="6"/>
  <c r="T46" i="6"/>
  <c r="U46" i="6"/>
  <c r="D47" i="6"/>
  <c r="F47" i="6"/>
  <c r="G47" i="6"/>
  <c r="H47" i="6"/>
  <c r="I47" i="6"/>
  <c r="J47" i="6"/>
  <c r="S47" i="6"/>
  <c r="T47" i="6"/>
  <c r="U47" i="6"/>
  <c r="D48" i="6"/>
  <c r="F48" i="6"/>
  <c r="G48" i="6"/>
  <c r="H48" i="6"/>
  <c r="I48" i="6"/>
  <c r="J48" i="6"/>
  <c r="S48" i="6"/>
  <c r="T48" i="6"/>
  <c r="U48" i="6"/>
  <c r="D49" i="6"/>
  <c r="F49" i="6"/>
  <c r="G49" i="6"/>
  <c r="H49" i="6"/>
  <c r="I49" i="6"/>
  <c r="J49" i="6"/>
  <c r="S49" i="6"/>
  <c r="T49" i="6"/>
  <c r="U49" i="6"/>
  <c r="D57" i="6"/>
  <c r="F57" i="6"/>
  <c r="G57" i="6"/>
  <c r="H57" i="6"/>
  <c r="I57" i="6"/>
  <c r="J57" i="6"/>
  <c r="S57" i="6"/>
  <c r="T57" i="6"/>
  <c r="U57" i="6"/>
  <c r="D58" i="6"/>
  <c r="F58" i="6"/>
  <c r="G58" i="6"/>
  <c r="H58" i="6"/>
  <c r="I58" i="6"/>
  <c r="J58" i="6"/>
  <c r="S58" i="6"/>
  <c r="T58" i="6"/>
  <c r="U58" i="6"/>
  <c r="D59" i="6"/>
  <c r="F59" i="6"/>
  <c r="G59" i="6"/>
  <c r="H59" i="6"/>
  <c r="I59" i="6"/>
  <c r="J59" i="6"/>
  <c r="S59" i="6"/>
  <c r="T59" i="6"/>
  <c r="U59" i="6"/>
  <c r="D60" i="6"/>
  <c r="F60" i="6"/>
  <c r="G60" i="6"/>
  <c r="H60" i="6"/>
  <c r="I60" i="6"/>
  <c r="J60" i="6"/>
  <c r="S60" i="6"/>
  <c r="T60" i="6"/>
  <c r="U60" i="6"/>
  <c r="D62" i="6"/>
  <c r="F62" i="6"/>
  <c r="G62" i="6"/>
  <c r="H62" i="6"/>
  <c r="I62" i="6"/>
  <c r="J62" i="6"/>
  <c r="S62" i="6"/>
  <c r="T62" i="6"/>
  <c r="U62" i="6"/>
  <c r="D63" i="6"/>
  <c r="F63" i="6"/>
  <c r="G63" i="6"/>
  <c r="H63" i="6"/>
  <c r="I63" i="6"/>
  <c r="J63" i="6"/>
  <c r="S63" i="6"/>
  <c r="T63" i="6"/>
  <c r="U63" i="6"/>
  <c r="D64" i="6"/>
  <c r="F64" i="6"/>
  <c r="G64" i="6"/>
  <c r="H64" i="6"/>
  <c r="I64" i="6"/>
  <c r="J64" i="6"/>
  <c r="S64" i="6"/>
  <c r="T64" i="6"/>
  <c r="U64" i="6"/>
  <c r="D65" i="6"/>
  <c r="F65" i="6"/>
  <c r="G65" i="6"/>
  <c r="H65" i="6"/>
  <c r="I65" i="6"/>
  <c r="J65" i="6"/>
  <c r="S65" i="6"/>
  <c r="T65" i="6"/>
  <c r="U65" i="6"/>
  <c r="D66" i="6"/>
  <c r="F66" i="6"/>
  <c r="G66" i="6"/>
  <c r="H66" i="6"/>
  <c r="I66" i="6"/>
  <c r="J66" i="6"/>
  <c r="S66" i="6"/>
  <c r="T66" i="6"/>
  <c r="U66" i="6"/>
  <c r="A33" i="6"/>
  <c r="AQ7" i="6"/>
  <c r="T33" i="6"/>
  <c r="S33" i="6"/>
  <c r="I33" i="6"/>
  <c r="H33" i="6"/>
  <c r="A17" i="6" l="1"/>
  <c r="A19" i="6"/>
  <c r="A18" i="6"/>
  <c r="A35" i="6"/>
  <c r="A36" i="6"/>
  <c r="A34" i="6"/>
  <c r="A8" i="6"/>
  <c r="A10" i="6"/>
  <c r="A9" i="6"/>
  <c r="J33" i="6"/>
  <c r="G33" i="6" l="1"/>
  <c r="K33" i="6"/>
  <c r="F33" i="6"/>
  <c r="D33" i="6"/>
</calcChain>
</file>

<file path=xl/sharedStrings.xml><?xml version="1.0" encoding="utf-8"?>
<sst xmlns="http://schemas.openxmlformats.org/spreadsheetml/2006/main" count="373" uniqueCount="113">
  <si>
    <t>Boring</t>
  </si>
  <si>
    <t>Latitude</t>
  </si>
  <si>
    <t>Longitude</t>
  </si>
  <si>
    <t>Elevation</t>
  </si>
  <si>
    <t>Station</t>
  </si>
  <si>
    <t>Offset</t>
  </si>
  <si>
    <t>Alignment</t>
  </si>
  <si>
    <t>Proposed Profile Grade</t>
  </si>
  <si>
    <t>Sample</t>
  </si>
  <si>
    <t>Depth</t>
  </si>
  <si>
    <t>ODOT</t>
  </si>
  <si>
    <t>Number</t>
  </si>
  <si>
    <t>LL</t>
  </si>
  <si>
    <t>PL</t>
  </si>
  <si>
    <t>PI</t>
  </si>
  <si>
    <t>NP</t>
  </si>
  <si>
    <t>From</t>
  </si>
  <si>
    <t>To</t>
  </si>
  <si>
    <t>SS-1</t>
  </si>
  <si>
    <t>SS-2</t>
  </si>
  <si>
    <t>SS-3</t>
  </si>
  <si>
    <t>SS-4</t>
  </si>
  <si>
    <t>SS-5</t>
  </si>
  <si>
    <t>SS-6</t>
  </si>
  <si>
    <t>SS-7</t>
  </si>
  <si>
    <t>SS-8</t>
  </si>
  <si>
    <t>SS-9</t>
  </si>
  <si>
    <t>HP</t>
  </si>
  <si>
    <t>4.5+</t>
  </si>
  <si>
    <t>Rec</t>
  </si>
  <si>
    <t>%</t>
  </si>
  <si>
    <t>WC</t>
  </si>
  <si>
    <t>GR</t>
  </si>
  <si>
    <t>CS</t>
  </si>
  <si>
    <t>FS</t>
  </si>
  <si>
    <t>SILT</t>
  </si>
  <si>
    <t>CLAY</t>
  </si>
  <si>
    <t>A-4a (3)</t>
  </si>
  <si>
    <t>CLASS (GI)</t>
  </si>
  <si>
    <t>SO4</t>
  </si>
  <si>
    <t>PPM</t>
  </si>
  <si>
    <t>SUMMARY OF SOIL TEST DATA</t>
  </si>
  <si>
    <t>EXPLORATION NO.,</t>
  </si>
  <si>
    <t>STATION &amp; OFFSET</t>
  </si>
  <si>
    <t>FROM</t>
  </si>
  <si>
    <t>TO</t>
  </si>
  <si>
    <t>-</t>
  </si>
  <si>
    <t>SAMPLE</t>
  </si>
  <si>
    <t>ID</t>
  </si>
  <si>
    <t>REC</t>
  </si>
  <si>
    <t>tsf</t>
  </si>
  <si>
    <t>ppm</t>
  </si>
  <si>
    <t>SAME AS SS-2</t>
  </si>
  <si>
    <t>SAME AS SS-3</t>
  </si>
  <si>
    <t>Northing</t>
  </si>
  <si>
    <t>Easting</t>
  </si>
  <si>
    <t>SAME AS SS-8</t>
  </si>
  <si>
    <r>
      <t>N</t>
    </r>
    <r>
      <rPr>
        <vertAlign val="subscript"/>
        <sz val="10"/>
        <rFont val="Arial"/>
        <family val="2"/>
      </rPr>
      <t>60</t>
    </r>
  </si>
  <si>
    <r>
      <t>N</t>
    </r>
    <r>
      <rPr>
        <vertAlign val="subscript"/>
        <sz val="10"/>
        <color theme="1"/>
        <rFont val="Arial"/>
        <family val="2"/>
      </rPr>
      <t>60</t>
    </r>
  </si>
  <si>
    <t>A-6a (V)</t>
  </si>
  <si>
    <t>A-6a (5)</t>
  </si>
  <si>
    <t>A-4a (5)</t>
  </si>
  <si>
    <t>A-4a (V)</t>
  </si>
  <si>
    <t>A-6b (12)</t>
  </si>
  <si>
    <t>A-4a (4)</t>
  </si>
  <si>
    <t>A-2-4 (0)</t>
  </si>
  <si>
    <t>A-1-b (V)</t>
  </si>
  <si>
    <t>SAME AS SS-6</t>
  </si>
  <si>
    <t>A-6a (8)</t>
  </si>
  <si>
    <t>A-3 (V)</t>
  </si>
  <si>
    <t>A-3a (V)</t>
  </si>
  <si>
    <t>A-4a (1)</t>
  </si>
  <si>
    <t>SAME AS SS-4</t>
  </si>
  <si>
    <t>B-033-0-08</t>
  </si>
  <si>
    <t>B-035-0-08</t>
  </si>
  <si>
    <t>B-039-0-08</t>
  </si>
  <si>
    <t>B-042-0-08</t>
  </si>
  <si>
    <t>B-280-0-10</t>
  </si>
  <si>
    <t>B-281-0-10</t>
  </si>
  <si>
    <t>200+96.42</t>
  </si>
  <si>
    <t>203+82.19</t>
  </si>
  <si>
    <t>211+71.37</t>
  </si>
  <si>
    <t>215+73.16</t>
  </si>
  <si>
    <t>27+21.57</t>
  </si>
  <si>
    <t>9.31' RT.</t>
  </si>
  <si>
    <t>30+31.58</t>
  </si>
  <si>
    <t>1.26' LT.</t>
  </si>
  <si>
    <t>1.06' LT.</t>
  </si>
  <si>
    <t>62.65' RT.</t>
  </si>
  <si>
    <t>32.74' RT.</t>
  </si>
  <si>
    <t>3.4' LT.</t>
  </si>
  <si>
    <t>BL I-70 WB</t>
  </si>
  <si>
    <t>BL I-70 EB</t>
  </si>
  <si>
    <t>CL FULTON ST.</t>
  </si>
  <si>
    <t>--11--</t>
  </si>
  <si>
    <t>--13--</t>
  </si>
  <si>
    <t>--10--</t>
  </si>
  <si>
    <t>A-1-b (0)</t>
  </si>
  <si>
    <t>--8--</t>
  </si>
  <si>
    <t>--9--</t>
  </si>
  <si>
    <t>SS-1A</t>
  </si>
  <si>
    <t>SS-1B</t>
  </si>
  <si>
    <t>A-4a (2)</t>
  </si>
  <si>
    <t>BROWN FINE SAND, TR. SILT, TR. GRAVEL, DAMP</t>
  </si>
  <si>
    <t>AGGREGATE BASE</t>
  </si>
  <si>
    <t>--6--</t>
  </si>
  <si>
    <t>--15--</t>
  </si>
  <si>
    <t>BROWN SANDY SILT, SM. F-C SAND, LI. GRAVEL, DAMP</t>
  </si>
  <si>
    <t>BR. COARSE AND FINE SAND, SM. SI., TR. GR., MOIST</t>
  </si>
  <si>
    <t>GRAY SANDY SILT, SM. F-C SAND, LI. GRAVEL, DAMP</t>
  </si>
  <si>
    <t>| CONST. I-70 EB</t>
  </si>
  <si>
    <t>| CONST. I-70 WB</t>
  </si>
  <si>
    <t>\ CONST. FULTON 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</si>
</sst>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00000"/>
    <numFmt numFmtId="165" formatCode="0.0"/>
    <numFmt numFmtId="166" formatCode="00.00"/>
    <numFmt numFmtId="167" formatCode="0.000"/>
    <numFmt numFmtId="168" formatCode="0.00000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rgb="FF3F3F76"/>
      <name val="Calibri"/>
      <family val="2"/>
      <scheme val="minor"/>
    </font>
    <font>
      <vertAlign val="subscript"/>
      <sz val="10"/>
      <name val="Arial"/>
      <family val="2"/>
    </font>
    <font>
      <vertAlign val="subscript"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C99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3" fillId="0" borderId="0"/>
    <xf numFmtId="0" fontId="5" fillId="2" borderId="1" applyNumberFormat="0" applyAlignment="0" applyProtection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65" fontId="1" fillId="0" borderId="0" xfId="0" applyNumberFormat="1" applyFont="1" applyAlignment="1">
      <alignment horizontal="center" vertical="center" wrapText="1"/>
    </xf>
    <xf numFmtId="165" fontId="0" fillId="0" borderId="0" xfId="0" applyNumberForma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7" fontId="3" fillId="0" borderId="0" xfId="0" applyNumberFormat="1" applyFont="1" applyFill="1" applyAlignment="1">
      <alignment horizontal="center" vertical="center"/>
    </xf>
    <xf numFmtId="0" fontId="3" fillId="0" borderId="0" xfId="1" applyFont="1" applyAlignment="1">
      <alignment vertical="center" shrinkToFit="1"/>
    </xf>
    <xf numFmtId="2" fontId="3" fillId="0" borderId="0" xfId="1" applyNumberFormat="1" applyFont="1" applyAlignment="1">
      <alignment horizontal="center" vertical="center"/>
    </xf>
    <xf numFmtId="0" fontId="0" fillId="0" borderId="0" xfId="0"/>
    <xf numFmtId="0" fontId="3" fillId="0" borderId="0" xfId="1" applyFont="1" applyAlignment="1">
      <alignment vertical="center"/>
    </xf>
    <xf numFmtId="0" fontId="3" fillId="0" borderId="0" xfId="1" applyFont="1" applyAlignment="1">
      <alignment horizontal="left" vertical="center"/>
    </xf>
    <xf numFmtId="166" fontId="3" fillId="0" borderId="0" xfId="1" applyNumberFormat="1" applyFont="1" applyAlignment="1">
      <alignment horizontal="righ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center" vertical="center"/>
    </xf>
    <xf numFmtId="0" fontId="3" fillId="0" borderId="0" xfId="1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 wrapText="1"/>
    </xf>
    <xf numFmtId="165" fontId="1" fillId="0" borderId="0" xfId="0" applyNumberFormat="1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168" fontId="3" fillId="0" borderId="0" xfId="0" applyNumberFormat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1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166" fontId="3" fillId="0" borderId="0" xfId="1" applyNumberFormat="1" applyFont="1" applyFill="1" applyAlignment="1">
      <alignment horizontal="center" vertical="center"/>
    </xf>
    <xf numFmtId="0" fontId="0" fillId="0" borderId="0" xfId="0" applyFill="1"/>
    <xf numFmtId="1" fontId="3" fillId="0" borderId="0" xfId="1" applyNumberFormat="1" applyFont="1" applyFill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2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</cellXfs>
  <cellStyles count="3">
    <cellStyle name="Input" xfId="2" builtinId="20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19046</xdr:rowOff>
    </xdr:from>
    <xdr:to>
      <xdr:col>20</xdr:col>
      <xdr:colOff>389965</xdr:colOff>
      <xdr:row>90</xdr:row>
      <xdr:rowOff>82920</xdr:rowOff>
    </xdr:to>
    <xdr:grpSp>
      <xdr:nvGrpSpPr>
        <xdr:cNvPr id="2" name="InnerSheetBorder"/>
        <xdr:cNvGrpSpPr>
          <a:grpSpLocks/>
        </xdr:cNvGrpSpPr>
      </xdr:nvGrpSpPr>
      <xdr:grpSpPr bwMode="auto">
        <a:xfrm>
          <a:off x="0" y="19046"/>
          <a:ext cx="9638740" cy="15665824"/>
          <a:chOff x="256" y="102"/>
          <a:chExt cx="1852" cy="1275"/>
        </a:xfrm>
      </xdr:grpSpPr>
      <xdr:sp macro="" textlink="">
        <xdr:nvSpPr>
          <xdr:cNvPr id="3" name="OB2"/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4" name="OB1"/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5" name="OB3"/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6" name="OB4"/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L86"/>
  <sheetViews>
    <sheetView tabSelected="1" zoomScaleNormal="100" workbookViewId="0">
      <selection activeCell="AE32" sqref="AE32"/>
    </sheetView>
  </sheetViews>
  <sheetFormatPr defaultRowHeight="12.75" x14ac:dyDescent="0.25"/>
  <cols>
    <col min="1" max="1" width="9.140625" style="20" customWidth="1"/>
    <col min="2" max="2" width="9.140625" style="20"/>
    <col min="3" max="3" width="7" style="20" customWidth="1"/>
    <col min="4" max="4" width="6.28515625" style="11" customWidth="1"/>
    <col min="5" max="5" width="1.140625" style="31" customWidth="1"/>
    <col min="6" max="6" width="6.140625" style="21" customWidth="1"/>
    <col min="7" max="7" width="8.5703125" style="31" customWidth="1"/>
    <col min="8" max="10" width="6.42578125" style="31" customWidth="1"/>
    <col min="11" max="11" width="6.42578125" style="20" customWidth="1"/>
    <col min="12" max="19" width="6.42578125" style="31" customWidth="1"/>
    <col min="20" max="20" width="14.140625" style="21" customWidth="1"/>
    <col min="21" max="21" width="6" style="31" customWidth="1"/>
    <col min="22" max="22" width="5.7109375" style="20" customWidth="1"/>
    <col min="23" max="24" width="9.140625" style="20"/>
    <col min="25" max="25" width="7" style="20" customWidth="1"/>
    <col min="26" max="26" width="6.28515625" style="20" customWidth="1"/>
    <col min="27" max="27" width="0.85546875" style="20" customWidth="1"/>
    <col min="28" max="28" width="5.28515625" style="20" customWidth="1"/>
    <col min="29" max="29" width="8.28515625" style="20" customWidth="1"/>
    <col min="30" max="30" width="4.85546875" style="20" bestFit="1" customWidth="1"/>
    <col min="31" max="31" width="5.7109375" style="20" customWidth="1"/>
    <col min="32" max="39" width="6.28515625" style="20" customWidth="1"/>
    <col min="40" max="40" width="3.5703125" style="20" customWidth="1"/>
    <col min="41" max="41" width="13.85546875" style="20" bestFit="1" customWidth="1"/>
    <col min="42" max="42" width="4.7109375" style="20" bestFit="1" customWidth="1"/>
    <col min="43" max="16384" width="9.140625" style="20"/>
  </cols>
  <sheetData>
    <row r="1" spans="1:64" ht="17.25" customHeight="1" x14ac:dyDescent="0.25">
      <c r="A1" s="41" t="s">
        <v>41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</row>
    <row r="2" spans="1:64" ht="17.25" customHeight="1" x14ac:dyDescent="0.25">
      <c r="A2" s="41" t="s">
        <v>110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</row>
    <row r="3" spans="1:64" ht="13.5" customHeight="1" x14ac:dyDescent="0.25"/>
    <row r="4" spans="1:64" ht="15" customHeight="1" x14ac:dyDescent="0.25">
      <c r="A4" s="20" t="s">
        <v>42</v>
      </c>
      <c r="G4" s="31" t="s">
        <v>47</v>
      </c>
      <c r="I4" s="31" t="s">
        <v>30</v>
      </c>
      <c r="J4" s="31" t="s">
        <v>27</v>
      </c>
      <c r="K4" s="31" t="s">
        <v>30</v>
      </c>
      <c r="L4" s="31" t="s">
        <v>30</v>
      </c>
      <c r="M4" s="31" t="s">
        <v>30</v>
      </c>
      <c r="N4" s="31" t="s">
        <v>30</v>
      </c>
      <c r="O4" s="31" t="s">
        <v>30</v>
      </c>
      <c r="S4" s="31" t="s">
        <v>30</v>
      </c>
      <c r="T4" s="21" t="s">
        <v>10</v>
      </c>
      <c r="U4" s="31" t="s">
        <v>39</v>
      </c>
      <c r="Z4" s="11"/>
      <c r="AA4" s="31"/>
      <c r="AB4" s="21"/>
      <c r="AC4" s="31"/>
      <c r="AD4" s="31"/>
      <c r="AE4" s="31"/>
      <c r="AF4" s="31"/>
      <c r="AG4" s="31"/>
      <c r="AH4" s="31"/>
      <c r="AI4" s="31"/>
      <c r="AJ4" s="31"/>
      <c r="AK4" s="31"/>
      <c r="AL4" s="31"/>
      <c r="AM4" s="31"/>
      <c r="AN4" s="31"/>
      <c r="AO4" s="21"/>
      <c r="AP4" s="31"/>
    </row>
    <row r="5" spans="1:64" ht="15" customHeight="1" x14ac:dyDescent="0.25">
      <c r="A5" s="20" t="s">
        <v>43</v>
      </c>
      <c r="D5" s="31" t="s">
        <v>44</v>
      </c>
      <c r="F5" s="31" t="s">
        <v>45</v>
      </c>
      <c r="G5" s="31" t="s">
        <v>48</v>
      </c>
      <c r="H5" s="31" t="s">
        <v>57</v>
      </c>
      <c r="I5" s="31" t="s">
        <v>49</v>
      </c>
      <c r="J5" s="31" t="s">
        <v>50</v>
      </c>
      <c r="K5" s="31" t="s">
        <v>32</v>
      </c>
      <c r="L5" s="31" t="s">
        <v>33</v>
      </c>
      <c r="M5" s="31" t="s">
        <v>34</v>
      </c>
      <c r="N5" s="31" t="s">
        <v>35</v>
      </c>
      <c r="O5" s="31" t="s">
        <v>36</v>
      </c>
      <c r="P5" s="31" t="s">
        <v>12</v>
      </c>
      <c r="Q5" s="31" t="s">
        <v>13</v>
      </c>
      <c r="R5" s="31" t="s">
        <v>14</v>
      </c>
      <c r="S5" s="31" t="s">
        <v>31</v>
      </c>
      <c r="T5" s="21" t="s">
        <v>38</v>
      </c>
      <c r="U5" s="31" t="s">
        <v>51</v>
      </c>
      <c r="Z5" s="11"/>
      <c r="AA5" s="31"/>
      <c r="AB5" s="21"/>
      <c r="AC5" s="31"/>
      <c r="AD5" s="31"/>
      <c r="AE5" s="31"/>
      <c r="AF5" s="31"/>
      <c r="AG5" s="31"/>
      <c r="AH5" s="31"/>
      <c r="AI5" s="31"/>
      <c r="AJ5" s="31"/>
      <c r="AK5" s="31"/>
      <c r="AL5" s="31"/>
      <c r="AM5" s="31"/>
      <c r="AN5" s="31"/>
      <c r="AO5" s="21"/>
      <c r="AP5" s="31"/>
    </row>
    <row r="6" spans="1:64" ht="13.5" customHeight="1" x14ac:dyDescent="0.25">
      <c r="D6" s="31"/>
      <c r="F6" s="31"/>
      <c r="K6" s="31"/>
    </row>
    <row r="7" spans="1:64" ht="13.5" customHeight="1" x14ac:dyDescent="0.25">
      <c r="A7" s="20" t="str">
        <f>IF(ISBLANK(Data!A11),"",Data!A11)</f>
        <v>B-035-0-08</v>
      </c>
      <c r="B7" s="19"/>
      <c r="C7" s="19"/>
      <c r="D7" s="22">
        <f>Data!B11</f>
        <v>1.5</v>
      </c>
      <c r="E7" s="31" t="s">
        <v>46</v>
      </c>
      <c r="F7" s="23">
        <f>Data!C11</f>
        <v>3</v>
      </c>
      <c r="G7" s="31" t="str">
        <f>Data!D11</f>
        <v>SS-1</v>
      </c>
      <c r="H7" s="31">
        <f>IF(ISBLANK(Data!E11),"-",Data!E11)</f>
        <v>42</v>
      </c>
      <c r="I7" s="24">
        <f>IF(ISBLANK(Data!F11),"-",Data!F11)</f>
        <v>83</v>
      </c>
      <c r="J7" s="18" t="str">
        <f>IF(ISBLANK(Data!G11),"-",Data!G11)</f>
        <v>-</v>
      </c>
      <c r="K7" s="42" t="str">
        <f>Data!H11</f>
        <v>BROWN FINE SAND, TR. SILT, TR. GRAVEL, DAMP</v>
      </c>
      <c r="L7" s="42"/>
      <c r="M7" s="42"/>
      <c r="N7" s="42"/>
      <c r="O7" s="42"/>
      <c r="P7" s="42"/>
      <c r="Q7" s="42"/>
      <c r="R7" s="42"/>
      <c r="S7" s="31">
        <f>IF(ISBLANK(Data!P11),"-",Data!P11)</f>
        <v>5</v>
      </c>
      <c r="T7" s="21" t="str">
        <f>IF(ISBLANK(Data!Q11),"",Data!Q11)</f>
        <v>A-3 (V)</v>
      </c>
      <c r="U7" s="24" t="str">
        <f>IF(ISBLANK(Data!R11),"",Data!R11)</f>
        <v/>
      </c>
      <c r="AQ7" s="24" t="str">
        <f>IF(ISBLANK(Data!R3),"",Data!R3)</f>
        <v/>
      </c>
      <c r="AV7" s="22"/>
      <c r="AW7" s="31"/>
      <c r="AX7" s="23"/>
      <c r="AY7" s="31"/>
      <c r="AZ7" s="24"/>
      <c r="BA7" s="18"/>
      <c r="BB7" s="17"/>
      <c r="BC7" s="17"/>
      <c r="BD7" s="17"/>
      <c r="BE7" s="17"/>
      <c r="BF7" s="17"/>
      <c r="BG7" s="17"/>
      <c r="BH7" s="17"/>
      <c r="BI7" s="17"/>
      <c r="BJ7" s="31"/>
      <c r="BK7" s="21"/>
      <c r="BL7" s="24"/>
    </row>
    <row r="8" spans="1:64" ht="13.5" customHeight="1" x14ac:dyDescent="0.25">
      <c r="A8" s="20" t="str">
        <f>CONCATENATE("STA. ",VLOOKUP(A7,'Location Info'!$A$3:$J$8,8,FALSE),", ",VLOOKUP(A7,'Location Info'!$A$3:$J$8,9,FALSE))</f>
        <v>STA. 203+82.19, 32.74' RT.</v>
      </c>
      <c r="B8" s="19"/>
      <c r="C8" s="19"/>
      <c r="D8" s="22">
        <f>Data!B12</f>
        <v>3</v>
      </c>
      <c r="E8" s="31" t="s">
        <v>46</v>
      </c>
      <c r="F8" s="23">
        <f>Data!C12</f>
        <v>4.5</v>
      </c>
      <c r="G8" s="31" t="str">
        <f>Data!D12</f>
        <v>SS-2</v>
      </c>
      <c r="H8" s="31">
        <f>IF(ISBLANK(Data!E12),"-",Data!E12)</f>
        <v>52</v>
      </c>
      <c r="I8" s="24">
        <f>IF(ISBLANK(Data!F12),"-",Data!F12)</f>
        <v>83</v>
      </c>
      <c r="J8" s="18" t="str">
        <f>IF(ISBLANK(Data!G12),"-",Data!G12)</f>
        <v>-</v>
      </c>
      <c r="K8" s="42" t="str">
        <f>Data!H12</f>
        <v>SAME AS SS-3</v>
      </c>
      <c r="L8" s="42"/>
      <c r="M8" s="42"/>
      <c r="N8" s="42"/>
      <c r="O8" s="42"/>
      <c r="P8" s="42"/>
      <c r="Q8" s="42"/>
      <c r="R8" s="42"/>
      <c r="S8" s="31">
        <f>IF(ISBLANK(Data!P12),"-",Data!P12)</f>
        <v>4</v>
      </c>
      <c r="T8" s="21" t="str">
        <f>IF(ISBLANK(Data!Q12),"",Data!Q12)</f>
        <v>A-1-b (V)</v>
      </c>
      <c r="U8" s="24" t="str">
        <f>IF(ISBLANK(Data!R12),"",Data!R12)</f>
        <v/>
      </c>
      <c r="AQ8" s="24" t="str">
        <f>IF(ISBLANK(Data!R4),"",Data!R4)</f>
        <v/>
      </c>
      <c r="AV8" s="22"/>
      <c r="AW8" s="31"/>
      <c r="AX8" s="23"/>
      <c r="AY8" s="31"/>
      <c r="AZ8" s="24"/>
      <c r="BA8" s="18"/>
      <c r="BJ8" s="31"/>
      <c r="BK8" s="21"/>
      <c r="BL8" s="24"/>
    </row>
    <row r="9" spans="1:64" ht="13.5" customHeight="1" x14ac:dyDescent="0.25">
      <c r="A9" s="20" t="str">
        <f>CONCATENATE("LATITUDE = ",TEXT(ROUND(VLOOKUP(A7,'Location Info'!$A$3:$J$8,4,FALSE),6),"0.000000"))</f>
        <v>LATITUDE = 39.953365</v>
      </c>
      <c r="B9" s="19"/>
      <c r="C9" s="19"/>
      <c r="D9" s="22">
        <f>Data!B13</f>
        <v>4.5</v>
      </c>
      <c r="E9" s="31" t="s">
        <v>46</v>
      </c>
      <c r="F9" s="23">
        <f>Data!C13</f>
        <v>6</v>
      </c>
      <c r="G9" s="31" t="str">
        <f>Data!D13</f>
        <v>SS-3</v>
      </c>
      <c r="H9" s="31">
        <f>IF(ISBLANK(Data!E13),"-",Data!E13)</f>
        <v>53</v>
      </c>
      <c r="I9" s="24">
        <f>IF(ISBLANK(Data!F13),"-",Data!F13)</f>
        <v>83</v>
      </c>
      <c r="J9" s="18" t="str">
        <f>IF(ISBLANK(Data!G13),"-",Data!G13)</f>
        <v>-</v>
      </c>
      <c r="K9" s="40">
        <f>Data!H13</f>
        <v>37</v>
      </c>
      <c r="L9" s="40">
        <f>Data!I13</f>
        <v>36</v>
      </c>
      <c r="M9" s="40">
        <f>Data!J13</f>
        <v>17</v>
      </c>
      <c r="N9" s="42" t="str">
        <f>Data!K13</f>
        <v>--10--</v>
      </c>
      <c r="O9" s="42"/>
      <c r="P9" s="40" t="str">
        <f>Data!M13</f>
        <v>NP</v>
      </c>
      <c r="Q9" s="40" t="str">
        <f>Data!N13</f>
        <v>NP</v>
      </c>
      <c r="R9" s="40" t="str">
        <f>Data!O13</f>
        <v>NP</v>
      </c>
      <c r="S9" s="31">
        <f>IF(ISBLANK(Data!P13),"-",Data!P13)</f>
        <v>4</v>
      </c>
      <c r="T9" s="21" t="str">
        <f>IF(ISBLANK(Data!Q13),"",Data!Q13)</f>
        <v>A-1-b (0)</v>
      </c>
      <c r="U9" s="24" t="str">
        <f>IF(ISBLANK(Data!R13),"",Data!R13)</f>
        <v/>
      </c>
      <c r="AQ9" s="24" t="str">
        <f>IF(ISBLANK(Data!R5),"",Data!R5)</f>
        <v/>
      </c>
      <c r="AV9" s="22"/>
      <c r="AW9" s="31"/>
      <c r="AX9" s="23"/>
      <c r="AY9" s="31"/>
      <c r="AZ9" s="24"/>
      <c r="BA9" s="18"/>
      <c r="BB9" s="31"/>
      <c r="BC9" s="31"/>
      <c r="BD9" s="31"/>
      <c r="BE9" s="31"/>
      <c r="BF9" s="31"/>
      <c r="BG9" s="31"/>
      <c r="BH9" s="31"/>
      <c r="BI9" s="31"/>
      <c r="BJ9" s="31"/>
      <c r="BK9" s="21"/>
      <c r="BL9" s="24"/>
    </row>
    <row r="10" spans="1:64" ht="13.5" customHeight="1" x14ac:dyDescent="0.25">
      <c r="A10" s="20" t="str">
        <f>CONCATENATE("LONGITUDE = ",TEXT(ROUND(VLOOKUP(A7,'Location Info'!$A$3:$J$8,5,FALSE),6),"0.000000"))</f>
        <v>LONGITUDE = -82.994716</v>
      </c>
      <c r="B10" s="19"/>
      <c r="C10" s="19"/>
      <c r="D10" s="22">
        <f>Data!B14</f>
        <v>6</v>
      </c>
      <c r="E10" s="31" t="s">
        <v>46</v>
      </c>
      <c r="F10" s="23">
        <f>Data!C14</f>
        <v>7.5</v>
      </c>
      <c r="G10" s="31" t="str">
        <f>Data!D14</f>
        <v>SS-4</v>
      </c>
      <c r="H10" s="31">
        <f>IF(ISBLANK(Data!E14),"-",Data!E14)</f>
        <v>33</v>
      </c>
      <c r="I10" s="24">
        <f>IF(ISBLANK(Data!F14),"-",Data!F14)</f>
        <v>72</v>
      </c>
      <c r="J10" s="18" t="str">
        <f>IF(ISBLANK(Data!G14),"-",Data!G14)</f>
        <v>-</v>
      </c>
      <c r="K10" s="40">
        <f>Data!H14</f>
        <v>12</v>
      </c>
      <c r="L10" s="40">
        <f>Data!I14</f>
        <v>20</v>
      </c>
      <c r="M10" s="40">
        <f>Data!J14</f>
        <v>60</v>
      </c>
      <c r="N10" s="42" t="str">
        <f>Data!K14</f>
        <v>--8--</v>
      </c>
      <c r="O10" s="42"/>
      <c r="P10" s="40" t="s">
        <v>46</v>
      </c>
      <c r="Q10" s="40" t="s">
        <v>46</v>
      </c>
      <c r="R10" s="40" t="s">
        <v>46</v>
      </c>
      <c r="S10" s="31">
        <f>IF(ISBLANK(Data!P14),"-",Data!P14)</f>
        <v>5</v>
      </c>
      <c r="T10" s="21" t="str">
        <f>IF(ISBLANK(Data!Q14),"",Data!Q14)</f>
        <v>A-3 (V)</v>
      </c>
      <c r="U10" s="24" t="str">
        <f>IF(ISBLANK(Data!R14),"",Data!R14)</f>
        <v/>
      </c>
      <c r="AQ10" s="24" t="str">
        <f>IF(ISBLANK(Data!R6),"",Data!R6)</f>
        <v/>
      </c>
      <c r="AV10" s="22"/>
      <c r="AW10" s="31"/>
      <c r="AX10" s="23"/>
      <c r="AY10" s="31"/>
      <c r="AZ10" s="24"/>
      <c r="BA10" s="18"/>
      <c r="BJ10" s="31"/>
      <c r="BK10" s="21"/>
      <c r="BL10" s="24"/>
    </row>
    <row r="11" spans="1:64" ht="13.5" customHeight="1" x14ac:dyDescent="0.25">
      <c r="A11" s="20" t="str">
        <f>IF(ISBLANK(Data!A15),"",Data!A15)</f>
        <v/>
      </c>
      <c r="B11" s="19"/>
      <c r="C11" s="19"/>
      <c r="D11" s="22">
        <f>Data!B15</f>
        <v>7.5</v>
      </c>
      <c r="E11" s="31" t="s">
        <v>46</v>
      </c>
      <c r="F11" s="23">
        <f>Data!C15</f>
        <v>9</v>
      </c>
      <c r="G11" s="31" t="str">
        <f>Data!D15</f>
        <v>SS-5</v>
      </c>
      <c r="H11" s="31">
        <f>IF(ISBLANK(Data!E15),"-",Data!E15)</f>
        <v>52</v>
      </c>
      <c r="I11" s="24">
        <f>IF(ISBLANK(Data!F15),"-",Data!F15)</f>
        <v>72</v>
      </c>
      <c r="J11" s="18" t="str">
        <f>IF(ISBLANK(Data!G15),"-",Data!G15)</f>
        <v>-</v>
      </c>
      <c r="K11" s="40">
        <f>Data!H15</f>
        <v>49</v>
      </c>
      <c r="L11" s="40">
        <f>Data!I15</f>
        <v>28</v>
      </c>
      <c r="M11" s="40">
        <f>Data!J15</f>
        <v>15</v>
      </c>
      <c r="N11" s="42" t="str">
        <f>Data!K15</f>
        <v>--9--</v>
      </c>
      <c r="O11" s="42"/>
      <c r="P11" s="40" t="str">
        <f>Data!M15</f>
        <v>NP</v>
      </c>
      <c r="Q11" s="40" t="str">
        <f>Data!N15</f>
        <v>NP</v>
      </c>
      <c r="R11" s="40" t="str">
        <f>Data!O15</f>
        <v>NP</v>
      </c>
      <c r="S11" s="31">
        <f>IF(ISBLANK(Data!P15),"-",Data!P15)</f>
        <v>4</v>
      </c>
      <c r="T11" s="21" t="str">
        <f>IF(ISBLANK(Data!Q15),"",Data!Q15)</f>
        <v>A-1-b (0)</v>
      </c>
      <c r="U11" s="24" t="str">
        <f>IF(ISBLANK(Data!R15),"",Data!R15)</f>
        <v/>
      </c>
      <c r="AQ11" s="24" t="str">
        <f>IF(ISBLANK(Data!R7),"",Data!R7)</f>
        <v/>
      </c>
      <c r="AV11" s="22"/>
      <c r="AW11" s="31"/>
      <c r="AX11" s="23"/>
      <c r="AY11" s="31"/>
      <c r="AZ11" s="24"/>
      <c r="BA11" s="18"/>
      <c r="BJ11" s="31"/>
      <c r="BK11" s="21"/>
      <c r="BL11" s="24"/>
    </row>
    <row r="12" spans="1:64" ht="13.5" customHeight="1" x14ac:dyDescent="0.25">
      <c r="B12" s="19"/>
      <c r="C12" s="19"/>
      <c r="D12" s="22">
        <f>Data!B16</f>
        <v>9</v>
      </c>
      <c r="E12" s="31" t="s">
        <v>46</v>
      </c>
      <c r="F12" s="23">
        <f>Data!C16</f>
        <v>10.5</v>
      </c>
      <c r="G12" s="31" t="str">
        <f>Data!D16</f>
        <v>SS-6</v>
      </c>
      <c r="H12" s="31">
        <f>IF(ISBLANK(Data!E16),"-",Data!E16)</f>
        <v>48</v>
      </c>
      <c r="I12" s="24">
        <f>IF(ISBLANK(Data!F16),"-",Data!F16)</f>
        <v>72</v>
      </c>
      <c r="J12" s="18" t="str">
        <f>IF(ISBLANK(Data!G16),"-",Data!G16)</f>
        <v>-</v>
      </c>
      <c r="K12" s="40">
        <f>Data!H16</f>
        <v>34</v>
      </c>
      <c r="L12" s="40">
        <f>Data!I16</f>
        <v>36</v>
      </c>
      <c r="M12" s="40">
        <f>Data!J16</f>
        <v>20</v>
      </c>
      <c r="N12" s="42" t="str">
        <f>Data!K16</f>
        <v>--10--</v>
      </c>
      <c r="O12" s="42"/>
      <c r="P12" s="40" t="str">
        <f>Data!M16</f>
        <v>NP</v>
      </c>
      <c r="Q12" s="40" t="str">
        <f>Data!N16</f>
        <v>NP</v>
      </c>
      <c r="R12" s="40" t="str">
        <f>Data!O16</f>
        <v>NP</v>
      </c>
      <c r="S12" s="31">
        <f>IF(ISBLANK(Data!P16),"-",Data!P16)</f>
        <v>9</v>
      </c>
      <c r="T12" s="21" t="str">
        <f>IF(ISBLANK(Data!Q16),"",Data!Q16)</f>
        <v>A-1-b (0)</v>
      </c>
      <c r="U12" s="24" t="str">
        <f>IF(ISBLANK(Data!R16),"",Data!R16)</f>
        <v/>
      </c>
      <c r="AQ12" s="24" t="str">
        <f>IF(ISBLANK(Data!R8),"",Data!R8)</f>
        <v/>
      </c>
      <c r="AV12" s="22"/>
      <c r="AW12" s="31"/>
      <c r="AX12" s="23"/>
      <c r="AY12" s="31"/>
      <c r="AZ12" s="24"/>
      <c r="BA12" s="18"/>
      <c r="BJ12" s="31"/>
      <c r="BK12" s="21"/>
      <c r="BL12" s="24"/>
    </row>
    <row r="13" spans="1:64" ht="13.5" customHeight="1" x14ac:dyDescent="0.25">
      <c r="B13" s="19"/>
      <c r="C13" s="19"/>
      <c r="D13" s="22">
        <f>Data!B17</f>
        <v>11</v>
      </c>
      <c r="E13" s="31" t="s">
        <v>46</v>
      </c>
      <c r="F13" s="23">
        <f>Data!C17</f>
        <v>12.5</v>
      </c>
      <c r="G13" s="31" t="str">
        <f>Data!D17</f>
        <v>SS-7</v>
      </c>
      <c r="H13" s="31">
        <f>IF(ISBLANK(Data!E17),"-",Data!E17)</f>
        <v>51</v>
      </c>
      <c r="I13" s="24">
        <f>IF(ISBLANK(Data!F17),"-",Data!F17)</f>
        <v>83</v>
      </c>
      <c r="J13" s="18" t="str">
        <f>IF(ISBLANK(Data!G17),"-",Data!G17)</f>
        <v>-</v>
      </c>
      <c r="K13" s="42" t="str">
        <f>Data!H17</f>
        <v>SAME AS SS-6</v>
      </c>
      <c r="L13" s="42"/>
      <c r="M13" s="42"/>
      <c r="N13" s="42"/>
      <c r="O13" s="42"/>
      <c r="P13" s="42"/>
      <c r="Q13" s="42"/>
      <c r="R13" s="42"/>
      <c r="S13" s="31">
        <f>IF(ISBLANK(Data!P17),"-",Data!P17)</f>
        <v>10</v>
      </c>
      <c r="T13" s="21" t="str">
        <f>IF(ISBLANK(Data!Q17),"",Data!Q17)</f>
        <v>A-1-b (V)</v>
      </c>
      <c r="U13" s="24" t="str">
        <f>IF(ISBLANK(Data!R17),"",Data!R17)</f>
        <v/>
      </c>
      <c r="AQ13" s="24" t="str">
        <f>IF(ISBLANK(Data!R9),"",Data!R9)</f>
        <v/>
      </c>
      <c r="AV13" s="22"/>
      <c r="AW13" s="31"/>
      <c r="AX13" s="23"/>
      <c r="AY13" s="31"/>
      <c r="AZ13" s="24"/>
      <c r="BA13" s="18"/>
      <c r="BB13" s="27"/>
      <c r="BC13" s="27"/>
      <c r="BD13" s="27"/>
      <c r="BE13" s="27"/>
      <c r="BF13" s="27"/>
      <c r="BG13" s="27"/>
      <c r="BH13" s="27"/>
      <c r="BI13" s="27"/>
      <c r="BJ13" s="31"/>
      <c r="BK13" s="21"/>
      <c r="BL13" s="24"/>
    </row>
    <row r="14" spans="1:64" ht="13.5" customHeight="1" x14ac:dyDescent="0.25">
      <c r="B14" s="19"/>
      <c r="C14" s="19"/>
      <c r="D14" s="22">
        <f>Data!B18</f>
        <v>13.5</v>
      </c>
      <c r="E14" s="31" t="s">
        <v>46</v>
      </c>
      <c r="F14" s="23">
        <f>Data!C18</f>
        <v>15</v>
      </c>
      <c r="G14" s="31" t="str">
        <f>Data!D18</f>
        <v>SS-8</v>
      </c>
      <c r="H14" s="31">
        <f>IF(ISBLANK(Data!E18),"-",Data!E18)</f>
        <v>57</v>
      </c>
      <c r="I14" s="24">
        <f>IF(ISBLANK(Data!F18),"-",Data!F18)</f>
        <v>72</v>
      </c>
      <c r="J14" s="18" t="str">
        <f>IF(ISBLANK(Data!G18),"-",Data!G18)</f>
        <v>-</v>
      </c>
      <c r="K14" s="42" t="str">
        <f>Data!H18</f>
        <v>SAME AS SS-6</v>
      </c>
      <c r="L14" s="42"/>
      <c r="M14" s="42"/>
      <c r="N14" s="42"/>
      <c r="O14" s="42"/>
      <c r="P14" s="42"/>
      <c r="Q14" s="42"/>
      <c r="R14" s="42"/>
      <c r="S14" s="31">
        <f>IF(ISBLANK(Data!P18),"-",Data!P18)</f>
        <v>10</v>
      </c>
      <c r="T14" s="21" t="str">
        <f>IF(ISBLANK(Data!Q18),"",Data!Q18)</f>
        <v>A-1-b (V)</v>
      </c>
      <c r="U14" s="24" t="str">
        <f>IF(ISBLANK(Data!R18),"",Data!R18)</f>
        <v/>
      </c>
      <c r="AQ14" s="24" t="str">
        <f>IF(ISBLANK(Data!R10),"",Data!R10)</f>
        <v/>
      </c>
      <c r="AV14" s="22"/>
      <c r="AW14" s="31"/>
      <c r="AX14" s="23"/>
      <c r="AY14" s="31"/>
      <c r="AZ14" s="24"/>
      <c r="BA14" s="18"/>
      <c r="BB14" s="27"/>
      <c r="BC14" s="27"/>
      <c r="BD14" s="27"/>
      <c r="BE14" s="27"/>
      <c r="BF14" s="27"/>
      <c r="BG14" s="27"/>
      <c r="BH14" s="27"/>
      <c r="BI14" s="27"/>
      <c r="BJ14" s="31"/>
      <c r="BK14" s="21"/>
      <c r="BL14" s="24"/>
    </row>
    <row r="15" spans="1:64" ht="13.5" customHeight="1" x14ac:dyDescent="0.25">
      <c r="B15" s="19"/>
      <c r="C15" s="19"/>
      <c r="D15" s="22"/>
      <c r="E15" s="40"/>
      <c r="F15" s="23"/>
      <c r="G15" s="40"/>
      <c r="H15" s="40"/>
      <c r="I15" s="24"/>
      <c r="J15" s="18"/>
      <c r="K15" s="40"/>
      <c r="L15" s="40"/>
      <c r="M15" s="40"/>
      <c r="N15" s="40"/>
      <c r="O15" s="40"/>
      <c r="P15" s="40"/>
      <c r="Q15" s="40"/>
      <c r="R15" s="40"/>
      <c r="S15" s="40"/>
      <c r="U15" s="24"/>
      <c r="AQ15" s="24"/>
      <c r="AV15" s="22"/>
      <c r="AW15" s="40"/>
      <c r="AX15" s="23"/>
      <c r="AY15" s="40"/>
      <c r="AZ15" s="24"/>
      <c r="BA15" s="18"/>
      <c r="BB15" s="27"/>
      <c r="BC15" s="27"/>
      <c r="BD15" s="27"/>
      <c r="BE15" s="27"/>
      <c r="BF15" s="27"/>
      <c r="BG15" s="27"/>
      <c r="BH15" s="27"/>
      <c r="BI15" s="27"/>
      <c r="BJ15" s="40"/>
      <c r="BK15" s="21"/>
      <c r="BL15" s="24"/>
    </row>
    <row r="16" spans="1:64" ht="13.5" customHeight="1" x14ac:dyDescent="0.25">
      <c r="A16" s="20" t="str">
        <f>IF(ISBLANK(Data!A19),"",Data!A19)</f>
        <v>B-039-0-08</v>
      </c>
      <c r="B16" s="19"/>
      <c r="C16" s="19"/>
      <c r="D16" s="22">
        <f>Data!B19</f>
        <v>1.5</v>
      </c>
      <c r="E16" s="31" t="s">
        <v>46</v>
      </c>
      <c r="F16" s="23">
        <f>Data!C19</f>
        <v>1.8</v>
      </c>
      <c r="G16" s="31" t="str">
        <f>Data!D19</f>
        <v>SS-1A</v>
      </c>
      <c r="H16" s="31">
        <f>IF(ISBLANK(Data!E19),"-",Data!E19)</f>
        <v>67</v>
      </c>
      <c r="I16" s="24">
        <f>IF(ISBLANK(Data!F19),"-",Data!F19)</f>
        <v>72</v>
      </c>
      <c r="J16" s="18" t="str">
        <f>IF(ISBLANK(Data!G19),"-",Data!G19)</f>
        <v>-</v>
      </c>
      <c r="K16" s="42" t="str">
        <f>Data!H19</f>
        <v>AGGREGATE BASE</v>
      </c>
      <c r="L16" s="42"/>
      <c r="M16" s="42"/>
      <c r="N16" s="42"/>
      <c r="O16" s="42"/>
      <c r="P16" s="42"/>
      <c r="Q16" s="42"/>
      <c r="R16" s="42"/>
      <c r="S16" s="31" t="str">
        <f>IF(ISBLANK(Data!P19),"-",Data!P19)</f>
        <v>-</v>
      </c>
      <c r="T16" s="21" t="str">
        <f>IF(ISBLANK(Data!Q19),"",Data!Q19)</f>
        <v>A-1-b (V)</v>
      </c>
      <c r="U16" s="24" t="str">
        <f>IF(ISBLANK(Data!R19),"",Data!R19)</f>
        <v/>
      </c>
    </row>
    <row r="17" spans="1:42" ht="13.5" customHeight="1" x14ac:dyDescent="0.25">
      <c r="A17" s="20" t="str">
        <f>CONCATENATE("STA. ",VLOOKUP(A16,'Location Info'!$A$3:$J$8,8,FALSE),", ",VLOOKUP(A16,'Location Info'!$A$3:$J$8,9,FALSE))</f>
        <v>STA. 211+71.37, 62.65' RT.</v>
      </c>
      <c r="B17" s="19"/>
      <c r="C17" s="19"/>
      <c r="D17" s="22">
        <f>Data!B20</f>
        <v>1.8</v>
      </c>
      <c r="E17" s="31" t="s">
        <v>46</v>
      </c>
      <c r="F17" s="23">
        <f>Data!C20</f>
        <v>3</v>
      </c>
      <c r="G17" s="31" t="str">
        <f>Data!D20</f>
        <v>SS-1B</v>
      </c>
      <c r="H17" s="31" t="str">
        <f>IF(ISBLANK(Data!E20),"-",Data!E20)</f>
        <v>-</v>
      </c>
      <c r="I17" s="24" t="str">
        <f>IF(ISBLANK(Data!F20),"-",Data!F20)</f>
        <v>-</v>
      </c>
      <c r="J17" s="18" t="str">
        <f>IF(ISBLANK(Data!G20),"-",Data!G20)</f>
        <v>4.5+</v>
      </c>
      <c r="K17" s="42" t="str">
        <f>Data!H20</f>
        <v>SAME AS SS-3</v>
      </c>
      <c r="L17" s="42"/>
      <c r="M17" s="42"/>
      <c r="N17" s="42"/>
      <c r="O17" s="42"/>
      <c r="P17" s="42"/>
      <c r="Q17" s="42"/>
      <c r="R17" s="42"/>
      <c r="S17" s="31" t="str">
        <f>IF(ISBLANK(Data!P20),"-",Data!P20)</f>
        <v>-</v>
      </c>
      <c r="T17" s="21" t="str">
        <f>IF(ISBLANK(Data!Q20),"",Data!Q20)</f>
        <v>A-4a (V)</v>
      </c>
      <c r="U17" s="24" t="str">
        <f>IF(ISBLANK(Data!R20),"",Data!R20)</f>
        <v/>
      </c>
    </row>
    <row r="18" spans="1:42" ht="13.5" customHeight="1" x14ac:dyDescent="0.25">
      <c r="A18" s="20" t="str">
        <f>CONCATENATE("LATITUDE = ",TEXT(ROUND(VLOOKUP(A16,'Location Info'!$A$3:$J$8,4,FALSE),6),"0.000000"))</f>
        <v>LATITUDE = 39.953635</v>
      </c>
      <c r="B18" s="19"/>
      <c r="C18" s="19"/>
      <c r="D18" s="22">
        <f>Data!B21</f>
        <v>3.5</v>
      </c>
      <c r="E18" s="31" t="s">
        <v>46</v>
      </c>
      <c r="F18" s="23">
        <f>Data!C21</f>
        <v>5</v>
      </c>
      <c r="G18" s="31" t="str">
        <f>Data!D21</f>
        <v>SS-2</v>
      </c>
      <c r="H18" s="31">
        <f>IF(ISBLANK(Data!E21),"-",Data!E21)</f>
        <v>23</v>
      </c>
      <c r="I18" s="24">
        <f>IF(ISBLANK(Data!F21),"-",Data!F21)</f>
        <v>94</v>
      </c>
      <c r="J18" s="18" t="str">
        <f>IF(ISBLANK(Data!G21),"-",Data!G21)</f>
        <v>4.5+</v>
      </c>
      <c r="K18" s="42" t="str">
        <f>Data!H21</f>
        <v>SAME AS SS-3</v>
      </c>
      <c r="L18" s="42"/>
      <c r="M18" s="42"/>
      <c r="N18" s="42"/>
      <c r="O18" s="42"/>
      <c r="P18" s="42"/>
      <c r="Q18" s="42"/>
      <c r="R18" s="42"/>
      <c r="S18" s="31">
        <f>IF(ISBLANK(Data!P21),"-",Data!P21)</f>
        <v>10</v>
      </c>
      <c r="T18" s="21" t="str">
        <f>IF(ISBLANK(Data!Q21),"",Data!Q21)</f>
        <v>A-4a (V)</v>
      </c>
      <c r="U18" s="24" t="str">
        <f>IF(ISBLANK(Data!R21),"",Data!R21)</f>
        <v/>
      </c>
    </row>
    <row r="19" spans="1:42" ht="13.5" customHeight="1" x14ac:dyDescent="0.25">
      <c r="A19" s="20" t="str">
        <f>CONCATENATE("LONGITUDE = ",TEXT(ROUND(VLOOKUP(A16,'Location Info'!$A$3:$J$8,5,FALSE),6),"0.000000"))</f>
        <v>LONGITUDE = -82.991929</v>
      </c>
      <c r="B19" s="19"/>
      <c r="C19" s="19"/>
      <c r="D19" s="22">
        <f>Data!B22</f>
        <v>6</v>
      </c>
      <c r="E19" s="31" t="s">
        <v>46</v>
      </c>
      <c r="F19" s="23">
        <f>Data!C22</f>
        <v>7.5</v>
      </c>
      <c r="G19" s="31" t="str">
        <f>Data!D22</f>
        <v>SS-3</v>
      </c>
      <c r="H19" s="31">
        <f>IF(ISBLANK(Data!E22),"-",Data!E22)</f>
        <v>28</v>
      </c>
      <c r="I19" s="24">
        <f>IF(ISBLANK(Data!F22),"-",Data!F22)</f>
        <v>83</v>
      </c>
      <c r="J19" s="18" t="str">
        <f>IF(ISBLANK(Data!G22),"-",Data!G22)</f>
        <v>4.5+</v>
      </c>
      <c r="K19" s="40">
        <f>Data!H22</f>
        <v>20</v>
      </c>
      <c r="L19" s="40">
        <f>Data!I22</f>
        <v>15</v>
      </c>
      <c r="M19" s="40">
        <f>Data!J22</f>
        <v>19</v>
      </c>
      <c r="N19" s="40">
        <f>Data!K22</f>
        <v>30</v>
      </c>
      <c r="O19" s="40">
        <f>Data!L22</f>
        <v>16</v>
      </c>
      <c r="P19" s="40">
        <f>Data!M22</f>
        <v>21</v>
      </c>
      <c r="Q19" s="40">
        <f>Data!N22</f>
        <v>20</v>
      </c>
      <c r="R19" s="40">
        <f>Data!O22</f>
        <v>1</v>
      </c>
      <c r="S19" s="31">
        <f>IF(ISBLANK(Data!P22),"-",Data!P22)</f>
        <v>9</v>
      </c>
      <c r="T19" s="21" t="str">
        <f>IF(ISBLANK(Data!Q22),"",Data!Q22)</f>
        <v>A-4a (2)</v>
      </c>
      <c r="U19" s="24" t="str">
        <f>IF(ISBLANK(Data!R22),"",Data!R22)</f>
        <v/>
      </c>
      <c r="V19" s="31"/>
    </row>
    <row r="20" spans="1:42" ht="13.5" customHeight="1" x14ac:dyDescent="0.25">
      <c r="A20" s="20" t="str">
        <f>IF(ISBLANK(Data!A23),"",Data!A23)</f>
        <v/>
      </c>
      <c r="B20" s="19"/>
      <c r="C20" s="19"/>
      <c r="D20" s="22">
        <f>Data!B23</f>
        <v>7.5</v>
      </c>
      <c r="E20" s="31" t="s">
        <v>46</v>
      </c>
      <c r="F20" s="23">
        <f>Data!C23</f>
        <v>9</v>
      </c>
      <c r="G20" s="31" t="str">
        <f>Data!D23</f>
        <v>SS-4</v>
      </c>
      <c r="H20" s="31">
        <f>IF(ISBLANK(Data!E23),"-",Data!E23)</f>
        <v>36</v>
      </c>
      <c r="I20" s="24">
        <f>IF(ISBLANK(Data!F23),"-",Data!F23)</f>
        <v>100</v>
      </c>
      <c r="J20" s="18" t="str">
        <f>IF(ISBLANK(Data!G23),"-",Data!G23)</f>
        <v>4.5+</v>
      </c>
      <c r="K20" s="40">
        <f>Data!H23</f>
        <v>17</v>
      </c>
      <c r="L20" s="40">
        <f>Data!I23</f>
        <v>15</v>
      </c>
      <c r="M20" s="40">
        <f>Data!J23</f>
        <v>25</v>
      </c>
      <c r="N20" s="40">
        <f>Data!K23</f>
        <v>28</v>
      </c>
      <c r="O20" s="40">
        <f>Data!L23</f>
        <v>15</v>
      </c>
      <c r="P20" s="40">
        <f>Data!M23</f>
        <v>20</v>
      </c>
      <c r="Q20" s="40">
        <f>Data!N23</f>
        <v>13</v>
      </c>
      <c r="R20" s="40">
        <f>Data!O23</f>
        <v>7</v>
      </c>
      <c r="S20" s="31">
        <f>IF(ISBLANK(Data!P23),"-",Data!P23)</f>
        <v>8</v>
      </c>
      <c r="T20" s="21" t="str">
        <f>IF(ISBLANK(Data!Q23),"",Data!Q23)</f>
        <v>A-4a (1)</v>
      </c>
      <c r="U20" s="24" t="str">
        <f>IF(ISBLANK(Data!R23),"",Data!R23)</f>
        <v/>
      </c>
      <c r="V20" s="31"/>
    </row>
    <row r="21" spans="1:42" ht="13.5" customHeight="1" x14ac:dyDescent="0.25">
      <c r="A21" s="20" t="str">
        <f>IF(ISBLANK(Data!A24),"",Data!A24)</f>
        <v/>
      </c>
      <c r="B21" s="19"/>
      <c r="C21" s="19"/>
      <c r="D21" s="22">
        <f>Data!B24</f>
        <v>9</v>
      </c>
      <c r="E21" s="31" t="s">
        <v>46</v>
      </c>
      <c r="F21" s="23">
        <f>Data!C24</f>
        <v>10.5</v>
      </c>
      <c r="G21" s="31" t="str">
        <f>Data!D24</f>
        <v>SS-5</v>
      </c>
      <c r="H21" s="31">
        <f>IF(ISBLANK(Data!E24),"-",Data!E24)</f>
        <v>37</v>
      </c>
      <c r="I21" s="24">
        <f>IF(ISBLANK(Data!F24),"-",Data!F24)</f>
        <v>100</v>
      </c>
      <c r="J21" s="18" t="str">
        <f>IF(ISBLANK(Data!G24),"-",Data!G24)</f>
        <v>4.5+</v>
      </c>
      <c r="K21" s="40">
        <f>Data!H24</f>
        <v>14</v>
      </c>
      <c r="L21" s="40">
        <f>Data!I24</f>
        <v>15</v>
      </c>
      <c r="M21" s="40">
        <f>Data!J24</f>
        <v>25</v>
      </c>
      <c r="N21" s="40">
        <f>Data!K24</f>
        <v>31</v>
      </c>
      <c r="O21" s="40">
        <f>Data!L24</f>
        <v>15</v>
      </c>
      <c r="P21" s="40">
        <f>Data!M24</f>
        <v>22</v>
      </c>
      <c r="Q21" s="40">
        <f>Data!N24</f>
        <v>13</v>
      </c>
      <c r="R21" s="40">
        <f>Data!O24</f>
        <v>9</v>
      </c>
      <c r="S21" s="31">
        <f>IF(ISBLANK(Data!P24),"-",Data!P24)</f>
        <v>8</v>
      </c>
      <c r="T21" s="21" t="str">
        <f>IF(ISBLANK(Data!Q24),"",Data!Q24)</f>
        <v>A-4a (2)</v>
      </c>
      <c r="U21" s="24" t="str">
        <f>IF(ISBLANK(Data!R24),"",Data!R24)</f>
        <v/>
      </c>
      <c r="V21" s="31"/>
    </row>
    <row r="22" spans="1:42" ht="13.5" customHeight="1" x14ac:dyDescent="0.25">
      <c r="A22" s="20" t="str">
        <f>IF(ISBLANK(Data!A25),"",Data!A25)</f>
        <v/>
      </c>
      <c r="B22" s="19"/>
      <c r="C22" s="19"/>
      <c r="D22" s="22">
        <f>Data!B25</f>
        <v>10.5</v>
      </c>
      <c r="E22" s="31" t="s">
        <v>46</v>
      </c>
      <c r="F22" s="23">
        <f>Data!C25</f>
        <v>12</v>
      </c>
      <c r="G22" s="31" t="str">
        <f>Data!D25</f>
        <v>SS-6</v>
      </c>
      <c r="H22" s="31">
        <f>IF(ISBLANK(Data!E25),"-",Data!E25)</f>
        <v>40</v>
      </c>
      <c r="I22" s="24">
        <f>IF(ISBLANK(Data!F25),"-",Data!F25)</f>
        <v>100</v>
      </c>
      <c r="J22" s="18" t="str">
        <f>IF(ISBLANK(Data!G25),"-",Data!G25)</f>
        <v>4.5+</v>
      </c>
      <c r="K22" s="40">
        <f>Data!H25</f>
        <v>14</v>
      </c>
      <c r="L22" s="40">
        <f>Data!I25</f>
        <v>16</v>
      </c>
      <c r="M22" s="40">
        <f>Data!J25</f>
        <v>25</v>
      </c>
      <c r="N22" s="40">
        <f>Data!K25</f>
        <v>29</v>
      </c>
      <c r="O22" s="40">
        <f>Data!L25</f>
        <v>16</v>
      </c>
      <c r="P22" s="40">
        <f>Data!M25</f>
        <v>20</v>
      </c>
      <c r="Q22" s="40">
        <f>Data!N25</f>
        <v>13</v>
      </c>
      <c r="R22" s="40">
        <f>Data!O25</f>
        <v>7</v>
      </c>
      <c r="S22" s="31">
        <f>IF(ISBLANK(Data!P25),"-",Data!P25)</f>
        <v>8</v>
      </c>
      <c r="T22" s="21" t="str">
        <f>IF(ISBLANK(Data!Q25),"",Data!Q25)</f>
        <v>A-4a (2)</v>
      </c>
      <c r="U22" s="24" t="str">
        <f>IF(ISBLANK(Data!R25),"",Data!R25)</f>
        <v/>
      </c>
      <c r="V22" s="31"/>
    </row>
    <row r="23" spans="1:42" ht="13.5" customHeight="1" x14ac:dyDescent="0.25">
      <c r="A23" s="20" t="str">
        <f>IF(ISBLANK(Data!A26),"",Data!A26)</f>
        <v/>
      </c>
      <c r="B23" s="19"/>
      <c r="C23" s="19"/>
      <c r="D23" s="22">
        <f>Data!B26</f>
        <v>12</v>
      </c>
      <c r="E23" s="31" t="s">
        <v>46</v>
      </c>
      <c r="F23" s="23">
        <f>Data!C26</f>
        <v>13.5</v>
      </c>
      <c r="G23" s="31" t="str">
        <f>Data!D26</f>
        <v>SS-7</v>
      </c>
      <c r="H23" s="31">
        <f>IF(ISBLANK(Data!E26),"-",Data!E26)</f>
        <v>28</v>
      </c>
      <c r="I23" s="24">
        <f>IF(ISBLANK(Data!F26),"-",Data!F26)</f>
        <v>72</v>
      </c>
      <c r="J23" s="18" t="str">
        <f>IF(ISBLANK(Data!G26),"-",Data!G26)</f>
        <v>-</v>
      </c>
      <c r="K23" s="42" t="str">
        <f>Data!H26</f>
        <v>BR. COARSE AND FINE SAND, SM. SI., TR. GR., MOIST</v>
      </c>
      <c r="L23" s="42"/>
      <c r="M23" s="42"/>
      <c r="N23" s="42"/>
      <c r="O23" s="42"/>
      <c r="P23" s="42"/>
      <c r="Q23" s="42"/>
      <c r="R23" s="42"/>
      <c r="S23" s="31">
        <f>IF(ISBLANK(Data!P26),"-",Data!P26)</f>
        <v>9</v>
      </c>
      <c r="T23" s="21" t="str">
        <f>IF(ISBLANK(Data!Q26),"",Data!Q26)</f>
        <v>A-3a (V)</v>
      </c>
      <c r="U23" s="24" t="str">
        <f>IF(ISBLANK(Data!R26),"",Data!R26)</f>
        <v/>
      </c>
      <c r="V23" s="31"/>
    </row>
    <row r="24" spans="1:42" ht="13.5" customHeight="1" x14ac:dyDescent="0.25">
      <c r="A24" s="20" t="str">
        <f>IF(ISBLANK(Data!A27),"",Data!A27)</f>
        <v/>
      </c>
      <c r="B24" s="19"/>
      <c r="C24" s="19"/>
      <c r="D24" s="22">
        <f>Data!B27</f>
        <v>13.5</v>
      </c>
      <c r="E24" s="31" t="s">
        <v>46</v>
      </c>
      <c r="F24" s="23">
        <f>Data!C27</f>
        <v>15</v>
      </c>
      <c r="G24" s="31" t="str">
        <f>Data!D27</f>
        <v>SS-8</v>
      </c>
      <c r="H24" s="31">
        <f>IF(ISBLANK(Data!E27),"-",Data!E27)</f>
        <v>36</v>
      </c>
      <c r="I24" s="24">
        <f>IF(ISBLANK(Data!F27),"-",Data!F27)</f>
        <v>83</v>
      </c>
      <c r="J24" s="18" t="str">
        <f>IF(ISBLANK(Data!G27),"-",Data!G27)</f>
        <v>4.5+</v>
      </c>
      <c r="K24" s="42" t="str">
        <f>Data!H27</f>
        <v>GRAY SANDY SILT, SM. F-C SAND, LI. GRAVEL, DAMP</v>
      </c>
      <c r="L24" s="42"/>
      <c r="M24" s="42"/>
      <c r="N24" s="42"/>
      <c r="O24" s="42"/>
      <c r="P24" s="42"/>
      <c r="Q24" s="42"/>
      <c r="R24" s="42"/>
      <c r="S24" s="31">
        <f>IF(ISBLANK(Data!P27),"-",Data!P27)</f>
        <v>10</v>
      </c>
      <c r="T24" s="21" t="str">
        <f>IF(ISBLANK(Data!Q27),"",Data!Q27)</f>
        <v>A-4a (V)</v>
      </c>
      <c r="U24" s="24" t="str">
        <f>IF(ISBLANK(Data!R27),"",Data!R27)</f>
        <v/>
      </c>
      <c r="V24" s="40"/>
    </row>
    <row r="25" spans="1:42" ht="13.5" customHeight="1" x14ac:dyDescent="0.25">
      <c r="A25" s="20" t="str">
        <f>IF(ISBLANK(Data!A28),"",Data!A28)</f>
        <v/>
      </c>
      <c r="B25" s="19"/>
      <c r="C25" s="19"/>
      <c r="D25" s="22">
        <f>Data!B28</f>
        <v>16</v>
      </c>
      <c r="E25" s="31" t="s">
        <v>46</v>
      </c>
      <c r="F25" s="23">
        <f>Data!C28</f>
        <v>17.5</v>
      </c>
      <c r="G25" s="31" t="str">
        <f>Data!D28</f>
        <v>SS-9</v>
      </c>
      <c r="H25" s="31">
        <f>IF(ISBLANK(Data!E28),"-",Data!E28)</f>
        <v>53</v>
      </c>
      <c r="I25" s="24">
        <f>IF(ISBLANK(Data!F28),"-",Data!F28)</f>
        <v>89</v>
      </c>
      <c r="J25" s="18" t="str">
        <f>IF(ISBLANK(Data!G28),"-",Data!G28)</f>
        <v>4.5+</v>
      </c>
      <c r="K25" s="42" t="str">
        <f>Data!H28</f>
        <v>SAME AS SS-8</v>
      </c>
      <c r="L25" s="42"/>
      <c r="M25" s="42"/>
      <c r="N25" s="42"/>
      <c r="O25" s="42"/>
      <c r="P25" s="42"/>
      <c r="Q25" s="42"/>
      <c r="R25" s="42"/>
      <c r="S25" s="31">
        <f>IF(ISBLANK(Data!P28),"-",Data!P28)</f>
        <v>8</v>
      </c>
      <c r="T25" s="21" t="str">
        <f>IF(ISBLANK(Data!Q28),"",Data!Q28)</f>
        <v>A-4a (V)</v>
      </c>
      <c r="U25" s="24" t="str">
        <f>IF(ISBLANK(Data!R28),"",Data!R28)</f>
        <v/>
      </c>
      <c r="V25" s="31"/>
    </row>
    <row r="26" spans="1:42" ht="13.5" customHeight="1" x14ac:dyDescent="0.25">
      <c r="B26" s="19"/>
      <c r="C26" s="19"/>
      <c r="D26" s="22"/>
      <c r="E26" s="40"/>
      <c r="F26" s="23"/>
      <c r="G26" s="40"/>
      <c r="H26" s="40"/>
      <c r="I26" s="24"/>
      <c r="J26" s="18"/>
      <c r="K26" s="40"/>
      <c r="L26" s="40"/>
      <c r="M26" s="40"/>
      <c r="N26" s="40"/>
      <c r="O26" s="40"/>
      <c r="P26" s="40"/>
      <c r="Q26" s="40"/>
      <c r="R26" s="40"/>
      <c r="S26" s="40"/>
      <c r="U26" s="24"/>
      <c r="V26" s="31"/>
    </row>
    <row r="27" spans="1:42" ht="17.25" customHeight="1" x14ac:dyDescent="0.25">
      <c r="A27" s="41" t="s">
        <v>41</v>
      </c>
      <c r="B27" s="41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</row>
    <row r="28" spans="1:42" ht="17.25" customHeight="1" x14ac:dyDescent="0.25">
      <c r="A28" s="41" t="s">
        <v>111</v>
      </c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</row>
    <row r="29" spans="1:42" ht="13.5" customHeight="1" x14ac:dyDescent="0.25">
      <c r="E29" s="40"/>
      <c r="G29" s="40"/>
      <c r="H29" s="40"/>
      <c r="I29" s="40"/>
      <c r="J29" s="40"/>
      <c r="L29" s="40"/>
      <c r="M29" s="40"/>
      <c r="N29" s="40"/>
      <c r="O29" s="40"/>
      <c r="P29" s="40"/>
      <c r="Q29" s="40"/>
      <c r="R29" s="40"/>
      <c r="S29" s="40"/>
      <c r="U29" s="40"/>
    </row>
    <row r="30" spans="1:42" ht="15" customHeight="1" x14ac:dyDescent="0.25">
      <c r="A30" s="20" t="s">
        <v>42</v>
      </c>
      <c r="E30" s="40"/>
      <c r="G30" s="40" t="s">
        <v>47</v>
      </c>
      <c r="H30" s="40"/>
      <c r="I30" s="40" t="s">
        <v>30</v>
      </c>
      <c r="J30" s="40" t="s">
        <v>27</v>
      </c>
      <c r="K30" s="40" t="s">
        <v>30</v>
      </c>
      <c r="L30" s="40" t="s">
        <v>30</v>
      </c>
      <c r="M30" s="40" t="s">
        <v>30</v>
      </c>
      <c r="N30" s="40" t="s">
        <v>30</v>
      </c>
      <c r="O30" s="40" t="s">
        <v>30</v>
      </c>
      <c r="P30" s="40"/>
      <c r="Q30" s="40"/>
      <c r="R30" s="40"/>
      <c r="S30" s="40" t="s">
        <v>30</v>
      </c>
      <c r="T30" s="21" t="s">
        <v>10</v>
      </c>
      <c r="U30" s="40" t="s">
        <v>39</v>
      </c>
      <c r="Z30" s="11"/>
      <c r="AA30" s="40"/>
      <c r="AB30" s="21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21"/>
      <c r="AP30" s="40"/>
    </row>
    <row r="31" spans="1:42" ht="15" customHeight="1" x14ac:dyDescent="0.25">
      <c r="A31" s="20" t="s">
        <v>43</v>
      </c>
      <c r="D31" s="40" t="s">
        <v>44</v>
      </c>
      <c r="E31" s="40"/>
      <c r="F31" s="40" t="s">
        <v>45</v>
      </c>
      <c r="G31" s="40" t="s">
        <v>48</v>
      </c>
      <c r="H31" s="40" t="s">
        <v>57</v>
      </c>
      <c r="I31" s="40" t="s">
        <v>49</v>
      </c>
      <c r="J31" s="40" t="s">
        <v>50</v>
      </c>
      <c r="K31" s="40" t="s">
        <v>32</v>
      </c>
      <c r="L31" s="40" t="s">
        <v>33</v>
      </c>
      <c r="M31" s="40" t="s">
        <v>34</v>
      </c>
      <c r="N31" s="40" t="s">
        <v>35</v>
      </c>
      <c r="O31" s="40" t="s">
        <v>36</v>
      </c>
      <c r="P31" s="40" t="s">
        <v>12</v>
      </c>
      <c r="Q31" s="40" t="s">
        <v>13</v>
      </c>
      <c r="R31" s="40" t="s">
        <v>14</v>
      </c>
      <c r="S31" s="40" t="s">
        <v>31</v>
      </c>
      <c r="T31" s="21" t="s">
        <v>38</v>
      </c>
      <c r="U31" s="40" t="s">
        <v>51</v>
      </c>
      <c r="Z31" s="11"/>
      <c r="AA31" s="40"/>
      <c r="AB31" s="21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21"/>
      <c r="AP31" s="40"/>
    </row>
    <row r="32" spans="1:42" ht="13.5" customHeight="1" x14ac:dyDescent="0.25">
      <c r="D32" s="40"/>
      <c r="E32" s="40"/>
      <c r="F32" s="40"/>
      <c r="G32" s="40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U32" s="40"/>
    </row>
    <row r="33" spans="1:42" ht="13.5" customHeight="1" x14ac:dyDescent="0.25">
      <c r="A33" s="20" t="str">
        <f>IF(ISBLANK(Data!A3),"",Data!A3)</f>
        <v>B-033-0-08</v>
      </c>
      <c r="B33" s="19"/>
      <c r="C33" s="19"/>
      <c r="D33" s="22">
        <f>Data!B3</f>
        <v>1</v>
      </c>
      <c r="E33" s="31" t="s">
        <v>46</v>
      </c>
      <c r="F33" s="23">
        <f>Data!C3</f>
        <v>2.5</v>
      </c>
      <c r="G33" s="31" t="str">
        <f>Data!D3</f>
        <v>SS-1</v>
      </c>
      <c r="H33" s="31">
        <f>IF(ISBLANK(Data!E3),"-",Data!E3)</f>
        <v>17</v>
      </c>
      <c r="I33" s="24">
        <f>IF(ISBLANK(Data!F3),"-",Data!F3)</f>
        <v>28</v>
      </c>
      <c r="J33" s="18" t="str">
        <f>IF(ISBLANK(Data!G3),"-",Data!G3)</f>
        <v>-</v>
      </c>
      <c r="K33" s="42" t="str">
        <f>Data!H3</f>
        <v>BROWN SANDY SILT, SM. F-C SAND, LI. GRAVEL, DAMP</v>
      </c>
      <c r="L33" s="42"/>
      <c r="M33" s="42"/>
      <c r="N33" s="42"/>
      <c r="O33" s="42"/>
      <c r="P33" s="42"/>
      <c r="Q33" s="42"/>
      <c r="R33" s="42"/>
      <c r="S33" s="31" t="str">
        <f>IF(ISBLANK(Data!P3),"-",Data!P3)</f>
        <v>-</v>
      </c>
      <c r="T33" s="21" t="str">
        <f>IF(ISBLANK(Data!Q3),"",Data!Q3)</f>
        <v>A-4a (V)</v>
      </c>
      <c r="U33" s="20"/>
    </row>
    <row r="34" spans="1:42" ht="13.5" customHeight="1" x14ac:dyDescent="0.25">
      <c r="A34" s="20" t="str">
        <f>CONCATENATE("STA. ",VLOOKUP(A33,'Location Info'!$A$3:$J$8,8,FALSE),", ",VLOOKUP(A33,'Location Info'!$A$3:$J$8,9,FALSE))</f>
        <v>STA. 200+96.42, 3.4' LT.</v>
      </c>
      <c r="B34" s="19"/>
      <c r="C34" s="19"/>
      <c r="D34" s="22">
        <f>Data!B4</f>
        <v>3.5</v>
      </c>
      <c r="E34" s="31" t="s">
        <v>46</v>
      </c>
      <c r="F34" s="23">
        <f>Data!C4</f>
        <v>5</v>
      </c>
      <c r="G34" s="31" t="str">
        <f>Data!D4</f>
        <v>SS-2</v>
      </c>
      <c r="H34" s="31">
        <f>IF(ISBLANK(Data!E4),"-",Data!E4)</f>
        <v>37</v>
      </c>
      <c r="I34" s="24">
        <f>IF(ISBLANK(Data!F4),"-",Data!F4)</f>
        <v>67</v>
      </c>
      <c r="J34" s="18" t="str">
        <f>IF(ISBLANK(Data!G4),"-",Data!G4)</f>
        <v>-</v>
      </c>
      <c r="K34" s="42" t="str">
        <f>Data!H4</f>
        <v>SAME AS SS-3</v>
      </c>
      <c r="L34" s="42"/>
      <c r="M34" s="42"/>
      <c r="N34" s="42"/>
      <c r="O34" s="42"/>
      <c r="P34" s="42"/>
      <c r="Q34" s="42"/>
      <c r="R34" s="42"/>
      <c r="S34" s="31">
        <f>IF(ISBLANK(Data!P4),"-",Data!P4)</f>
        <v>5</v>
      </c>
      <c r="T34" s="21" t="str">
        <f>IF(ISBLANK(Data!Q4),"",Data!Q4)</f>
        <v>A-1-b (V)</v>
      </c>
      <c r="U34" s="20"/>
    </row>
    <row r="35" spans="1:42" ht="13.5" customHeight="1" x14ac:dyDescent="0.25">
      <c r="A35" s="20" t="str">
        <f>CONCATENATE("LATITUDE = ",TEXT(ROUND(VLOOKUP(A33,'Location Info'!$A$3:$J$8,4,FALSE),6),"0.000000"))</f>
        <v>LATITUDE = 39.953543</v>
      </c>
      <c r="B35" s="19"/>
      <c r="C35" s="19"/>
      <c r="D35" s="22">
        <f>Data!B5</f>
        <v>5</v>
      </c>
      <c r="E35" s="31" t="s">
        <v>46</v>
      </c>
      <c r="F35" s="23">
        <f>Data!C5</f>
        <v>6.5</v>
      </c>
      <c r="G35" s="31" t="str">
        <f>Data!D5</f>
        <v>SS-3</v>
      </c>
      <c r="H35" s="31">
        <f>IF(ISBLANK(Data!E5),"-",Data!E5)</f>
        <v>52</v>
      </c>
      <c r="I35" s="24">
        <f>IF(ISBLANK(Data!F5),"-",Data!F5)</f>
        <v>78</v>
      </c>
      <c r="J35" s="18" t="str">
        <f>IF(ISBLANK(Data!G5),"-",Data!G5)</f>
        <v>-</v>
      </c>
      <c r="K35" s="40">
        <f>Data!H5</f>
        <v>36</v>
      </c>
      <c r="L35" s="40">
        <f>Data!I5</f>
        <v>36</v>
      </c>
      <c r="M35" s="40">
        <f>Data!J5</f>
        <v>17</v>
      </c>
      <c r="N35" s="42" t="str">
        <f>Data!K5</f>
        <v>--11--</v>
      </c>
      <c r="O35" s="42"/>
      <c r="P35" s="40" t="s">
        <v>46</v>
      </c>
      <c r="Q35" s="40" t="s">
        <v>46</v>
      </c>
      <c r="R35" s="40" t="s">
        <v>46</v>
      </c>
      <c r="S35" s="31">
        <f>IF(ISBLANK(Data!P5),"-",Data!P5)</f>
        <v>4</v>
      </c>
      <c r="T35" s="21" t="str">
        <f>IF(ISBLANK(Data!Q5),"",Data!Q5)</f>
        <v>A-1-b (V)</v>
      </c>
      <c r="U35" s="20"/>
    </row>
    <row r="36" spans="1:42" ht="13.5" customHeight="1" x14ac:dyDescent="0.25">
      <c r="A36" s="20" t="str">
        <f>CONCATENATE("LONGITUDE = ",TEXT(ROUND(VLOOKUP(A33,'Location Info'!$A$3:$J$8,5,FALSE),6),"0.000000"))</f>
        <v>LONGITUDE = -82.995788</v>
      </c>
      <c r="B36" s="19"/>
      <c r="C36" s="19"/>
      <c r="D36" s="22">
        <f>Data!B6</f>
        <v>6.5</v>
      </c>
      <c r="E36" s="31" t="s">
        <v>46</v>
      </c>
      <c r="F36" s="23">
        <f>Data!C6</f>
        <v>8</v>
      </c>
      <c r="G36" s="31" t="str">
        <f>Data!D6</f>
        <v>SS-4</v>
      </c>
      <c r="H36" s="31">
        <f>IF(ISBLANK(Data!E6),"-",Data!E6)</f>
        <v>37</v>
      </c>
      <c r="I36" s="24">
        <f>IF(ISBLANK(Data!F6),"-",Data!F6)</f>
        <v>67</v>
      </c>
      <c r="J36" s="18" t="str">
        <f>IF(ISBLANK(Data!G6),"-",Data!G6)</f>
        <v>-</v>
      </c>
      <c r="K36" s="40">
        <f>Data!H6</f>
        <v>29</v>
      </c>
      <c r="L36" s="40">
        <f>Data!I6</f>
        <v>35</v>
      </c>
      <c r="M36" s="40">
        <f>Data!J6</f>
        <v>22</v>
      </c>
      <c r="N36" s="42" t="str">
        <f>Data!K6</f>
        <v>--13--</v>
      </c>
      <c r="O36" s="42"/>
      <c r="P36" s="40" t="s">
        <v>46</v>
      </c>
      <c r="Q36" s="40" t="s">
        <v>46</v>
      </c>
      <c r="R36" s="40" t="s">
        <v>46</v>
      </c>
      <c r="S36" s="31">
        <f>IF(ISBLANK(Data!P6),"-",Data!P6)</f>
        <v>10</v>
      </c>
      <c r="T36" s="21" t="str">
        <f>IF(ISBLANK(Data!Q6),"",Data!Q6)</f>
        <v>A-1-b (V)</v>
      </c>
      <c r="U36" s="20"/>
    </row>
    <row r="37" spans="1:42" ht="13.5" customHeight="1" x14ac:dyDescent="0.25">
      <c r="A37" s="20" t="str">
        <f>IF(ISBLANK(Data!A7),"",Data!A7)</f>
        <v/>
      </c>
      <c r="B37" s="19"/>
      <c r="C37" s="19"/>
      <c r="D37" s="22">
        <f>Data!B7</f>
        <v>8</v>
      </c>
      <c r="E37" s="31" t="s">
        <v>46</v>
      </c>
      <c r="F37" s="23">
        <f>Data!C7</f>
        <v>9.5</v>
      </c>
      <c r="G37" s="31" t="str">
        <f>Data!D7</f>
        <v>SS-5</v>
      </c>
      <c r="H37" s="31">
        <f>IF(ISBLANK(Data!E7),"-",Data!E7)</f>
        <v>29</v>
      </c>
      <c r="I37" s="24">
        <f>IF(ISBLANK(Data!F7),"-",Data!F7)</f>
        <v>89</v>
      </c>
      <c r="J37" s="18" t="str">
        <f>IF(ISBLANK(Data!G7),"-",Data!G7)</f>
        <v>-</v>
      </c>
      <c r="K37" s="40">
        <f>Data!H7</f>
        <v>36</v>
      </c>
      <c r="L37" s="40">
        <f>Data!I7</f>
        <v>34</v>
      </c>
      <c r="M37" s="40">
        <f>Data!J7</f>
        <v>20</v>
      </c>
      <c r="N37" s="42" t="str">
        <f>Data!K7</f>
        <v>--11--</v>
      </c>
      <c r="O37" s="42"/>
      <c r="P37" s="40" t="s">
        <v>46</v>
      </c>
      <c r="Q37" s="40" t="s">
        <v>46</v>
      </c>
      <c r="R37" s="40" t="s">
        <v>46</v>
      </c>
      <c r="S37" s="31">
        <f>IF(ISBLANK(Data!P7),"-",Data!P7)</f>
        <v>12</v>
      </c>
      <c r="T37" s="21" t="str">
        <f>IF(ISBLANK(Data!Q7),"",Data!Q7)</f>
        <v>A-1-b (V)</v>
      </c>
      <c r="U37" s="20"/>
    </row>
    <row r="38" spans="1:42" ht="13.5" customHeight="1" x14ac:dyDescent="0.25">
      <c r="B38" s="19"/>
      <c r="C38" s="19"/>
      <c r="D38" s="22">
        <f>Data!B8</f>
        <v>9.5</v>
      </c>
      <c r="E38" s="31" t="s">
        <v>46</v>
      </c>
      <c r="F38" s="23">
        <f>Data!C8</f>
        <v>11</v>
      </c>
      <c r="G38" s="31" t="str">
        <f>Data!D8</f>
        <v>SS-6</v>
      </c>
      <c r="H38" s="31">
        <f>IF(ISBLANK(Data!E8),"-",Data!E8)</f>
        <v>46</v>
      </c>
      <c r="I38" s="24">
        <f>IF(ISBLANK(Data!F8),"-",Data!F8)</f>
        <v>100</v>
      </c>
      <c r="J38" s="18" t="str">
        <f>IF(ISBLANK(Data!G8),"-",Data!G8)</f>
        <v>-</v>
      </c>
      <c r="K38" s="40">
        <f>Data!H8</f>
        <v>29</v>
      </c>
      <c r="L38" s="40">
        <f>Data!I8</f>
        <v>37</v>
      </c>
      <c r="M38" s="40">
        <f>Data!J8</f>
        <v>22</v>
      </c>
      <c r="N38" s="42" t="str">
        <f>Data!K8</f>
        <v>--13--</v>
      </c>
      <c r="O38" s="42"/>
      <c r="P38" s="40" t="s">
        <v>46</v>
      </c>
      <c r="Q38" s="40" t="s">
        <v>46</v>
      </c>
      <c r="R38" s="40" t="s">
        <v>46</v>
      </c>
      <c r="S38" s="31">
        <f>IF(ISBLANK(Data!P8),"-",Data!P8)</f>
        <v>13</v>
      </c>
      <c r="T38" s="21" t="str">
        <f>IF(ISBLANK(Data!Q8),"",Data!Q8)</f>
        <v>A-1-b (V)</v>
      </c>
      <c r="U38" s="20"/>
    </row>
    <row r="39" spans="1:42" ht="13.5" customHeight="1" x14ac:dyDescent="0.25">
      <c r="B39" s="19"/>
      <c r="C39" s="19"/>
      <c r="D39" s="22">
        <f>Data!B9</f>
        <v>11</v>
      </c>
      <c r="E39" s="31" t="s">
        <v>46</v>
      </c>
      <c r="F39" s="23">
        <f>Data!C9</f>
        <v>12.5</v>
      </c>
      <c r="G39" s="31" t="str">
        <f>Data!D9</f>
        <v>SS-7</v>
      </c>
      <c r="H39" s="31">
        <f>IF(ISBLANK(Data!E9),"-",Data!E9)</f>
        <v>56</v>
      </c>
      <c r="I39" s="24">
        <f>IF(ISBLANK(Data!F9),"-",Data!F9)</f>
        <v>100</v>
      </c>
      <c r="J39" s="18" t="str">
        <f>IF(ISBLANK(Data!G9),"-",Data!G9)</f>
        <v>-</v>
      </c>
      <c r="K39" s="42" t="str">
        <f>Data!H9</f>
        <v>SAME AS SS-6</v>
      </c>
      <c r="L39" s="42"/>
      <c r="M39" s="42"/>
      <c r="N39" s="42"/>
      <c r="O39" s="42"/>
      <c r="P39" s="42"/>
      <c r="Q39" s="42"/>
      <c r="R39" s="42"/>
      <c r="S39" s="31">
        <f>IF(ISBLANK(Data!P9),"-",Data!P9)</f>
        <v>12</v>
      </c>
      <c r="T39" s="21" t="str">
        <f>IF(ISBLANK(Data!Q9),"",Data!Q9)</f>
        <v>A-1-b (V)</v>
      </c>
      <c r="U39" s="20"/>
    </row>
    <row r="40" spans="1:42" ht="13.5" customHeight="1" x14ac:dyDescent="0.25">
      <c r="B40" s="19"/>
      <c r="C40" s="19"/>
      <c r="D40" s="22">
        <f>Data!B10</f>
        <v>13.5</v>
      </c>
      <c r="E40" s="31" t="s">
        <v>46</v>
      </c>
      <c r="F40" s="23">
        <f>Data!C10</f>
        <v>15</v>
      </c>
      <c r="G40" s="31" t="str">
        <f>Data!D10</f>
        <v>SS-8</v>
      </c>
      <c r="H40" s="31">
        <f>IF(ISBLANK(Data!E10),"-",Data!E10)</f>
        <v>43</v>
      </c>
      <c r="I40" s="24">
        <f>IF(ISBLANK(Data!F10),"-",Data!F10)</f>
        <v>100</v>
      </c>
      <c r="J40" s="18" t="str">
        <f>IF(ISBLANK(Data!G10),"-",Data!G10)</f>
        <v>-</v>
      </c>
      <c r="K40" s="42" t="str">
        <f>Data!H10</f>
        <v>SAME AS SS-6</v>
      </c>
      <c r="L40" s="42"/>
      <c r="M40" s="42"/>
      <c r="N40" s="42"/>
      <c r="O40" s="42"/>
      <c r="P40" s="42"/>
      <c r="Q40" s="42"/>
      <c r="R40" s="42"/>
      <c r="S40" s="31">
        <f>IF(ISBLANK(Data!P10),"-",Data!P10)</f>
        <v>13</v>
      </c>
      <c r="T40" s="21" t="str">
        <f>IF(ISBLANK(Data!Q10),"",Data!Q10)</f>
        <v>A-1-b (V)</v>
      </c>
      <c r="U40" s="20"/>
    </row>
    <row r="41" spans="1:42" ht="13.5" customHeight="1" x14ac:dyDescent="0.25">
      <c r="B41" s="19"/>
      <c r="C41" s="19"/>
      <c r="D41" s="22"/>
      <c r="E41" s="40"/>
      <c r="F41" s="23"/>
      <c r="G41" s="40"/>
      <c r="H41" s="40"/>
      <c r="I41" s="24"/>
      <c r="J41" s="18"/>
      <c r="K41" s="40"/>
      <c r="L41" s="40"/>
      <c r="M41" s="40"/>
      <c r="N41" s="40"/>
      <c r="O41" s="40"/>
      <c r="P41" s="40"/>
      <c r="Q41" s="40"/>
      <c r="R41" s="40"/>
      <c r="S41" s="40"/>
      <c r="U41" s="20"/>
    </row>
    <row r="42" spans="1:42" ht="13.5" customHeight="1" x14ac:dyDescent="0.25">
      <c r="A42" s="20" t="str">
        <f>IF(ISBLANK(Data!A29),"",Data!A29)</f>
        <v>B-042-0-08</v>
      </c>
      <c r="B42" s="19"/>
      <c r="C42" s="19"/>
      <c r="D42" s="22">
        <f>Data!B29</f>
        <v>1</v>
      </c>
      <c r="E42" s="31" t="s">
        <v>46</v>
      </c>
      <c r="F42" s="23">
        <f>Data!C29</f>
        <v>2.5</v>
      </c>
      <c r="G42" s="31" t="str">
        <f>Data!D29</f>
        <v>SS-1</v>
      </c>
      <c r="H42" s="31">
        <f>IF(ISBLANK(Data!E29),"-",Data!E29)</f>
        <v>34</v>
      </c>
      <c r="I42" s="24">
        <f>IF(ISBLANK(Data!F29),"-",Data!F29)</f>
        <v>100</v>
      </c>
      <c r="J42" s="18" t="str">
        <f>IF(ISBLANK(Data!G29),"-",Data!G29)</f>
        <v>4.5+</v>
      </c>
      <c r="K42" s="42" t="str">
        <f>Data!H29</f>
        <v>SAME AS SS-2</v>
      </c>
      <c r="L42" s="42"/>
      <c r="M42" s="42"/>
      <c r="N42" s="42"/>
      <c r="O42" s="42"/>
      <c r="P42" s="42"/>
      <c r="Q42" s="42"/>
      <c r="R42" s="42"/>
      <c r="S42" s="31">
        <f>IF(ISBLANK(Data!P29),"-",Data!P29)</f>
        <v>9</v>
      </c>
      <c r="T42" s="21" t="str">
        <f>IF(ISBLANK(Data!Q29),"",Data!Q29)</f>
        <v>A-4a (V)</v>
      </c>
      <c r="U42" s="24" t="str">
        <f>IF(ISBLANK(Data!R29),"",Data!R29)</f>
        <v/>
      </c>
      <c r="Z42" s="22"/>
      <c r="AA42" s="31"/>
      <c r="AB42" s="23"/>
      <c r="AC42" s="31"/>
      <c r="AD42" s="24"/>
      <c r="AE42" s="18"/>
      <c r="AF42" s="25"/>
      <c r="AG42" s="25"/>
      <c r="AH42" s="25"/>
      <c r="AI42" s="25"/>
      <c r="AJ42" s="25"/>
      <c r="AK42" s="25"/>
      <c r="AL42" s="25"/>
      <c r="AM42" s="25"/>
      <c r="AN42" s="31"/>
      <c r="AO42" s="21"/>
      <c r="AP42" s="24"/>
    </row>
    <row r="43" spans="1:42" ht="13.5" customHeight="1" x14ac:dyDescent="0.25">
      <c r="A43" s="20" t="str">
        <f>CONCATENATE("STA. ",VLOOKUP(A42,'Location Info'!$A$3:$J$8,8,FALSE),", ",VLOOKUP(A42,'Location Info'!$A$3:$J$8,9,FALSE))</f>
        <v>STA. 215+73.16, 1.06' LT.</v>
      </c>
      <c r="B43" s="19"/>
      <c r="C43" s="19"/>
      <c r="D43" s="22">
        <f>Data!B30</f>
        <v>3.5</v>
      </c>
      <c r="E43" s="31" t="s">
        <v>46</v>
      </c>
      <c r="F43" s="23">
        <f>Data!C30</f>
        <v>5</v>
      </c>
      <c r="G43" s="31" t="str">
        <f>Data!D30</f>
        <v>SS-2</v>
      </c>
      <c r="H43" s="31">
        <f>IF(ISBLANK(Data!E30),"-",Data!E30)</f>
        <v>29</v>
      </c>
      <c r="I43" s="24">
        <f>IF(ISBLANK(Data!F30),"-",Data!F30)</f>
        <v>100</v>
      </c>
      <c r="J43" s="18" t="str">
        <f>IF(ISBLANK(Data!G30),"-",Data!G30)</f>
        <v>4.5+</v>
      </c>
      <c r="K43" s="40">
        <f>Data!H30</f>
        <v>8</v>
      </c>
      <c r="L43" s="40">
        <f>Data!I30</f>
        <v>14</v>
      </c>
      <c r="M43" s="40">
        <f>Data!J30</f>
        <v>24</v>
      </c>
      <c r="N43" s="40">
        <f>Data!K30</f>
        <v>35</v>
      </c>
      <c r="O43" s="40">
        <f>Data!L30</f>
        <v>19</v>
      </c>
      <c r="P43" s="40">
        <f>Data!M30</f>
        <v>22</v>
      </c>
      <c r="Q43" s="40">
        <f>Data!N30</f>
        <v>13</v>
      </c>
      <c r="R43" s="40">
        <f>Data!O30</f>
        <v>9</v>
      </c>
      <c r="S43" s="31">
        <f>IF(ISBLANK(Data!P30),"-",Data!P30)</f>
        <v>9</v>
      </c>
      <c r="T43" s="21" t="str">
        <f>IF(ISBLANK(Data!Q30),"",Data!Q30)</f>
        <v>A-4a (4)</v>
      </c>
      <c r="U43" s="24" t="str">
        <f>IF(ISBLANK(Data!R30),"",Data!R30)</f>
        <v/>
      </c>
      <c r="Z43" s="22"/>
      <c r="AA43" s="31"/>
      <c r="AB43" s="23"/>
      <c r="AC43" s="31"/>
      <c r="AD43" s="24"/>
      <c r="AE43" s="18"/>
      <c r="AF43" s="25"/>
      <c r="AG43" s="25"/>
      <c r="AH43" s="25"/>
      <c r="AI43" s="25"/>
      <c r="AJ43" s="25"/>
      <c r="AK43" s="25"/>
      <c r="AL43" s="25"/>
      <c r="AM43" s="25"/>
      <c r="AN43" s="31"/>
      <c r="AO43" s="21"/>
      <c r="AP43" s="24"/>
    </row>
    <row r="44" spans="1:42" ht="13.5" customHeight="1" x14ac:dyDescent="0.25">
      <c r="A44" s="20" t="str">
        <f>CONCATENATE("LATITUDE = ",TEXT(ROUND(VLOOKUP(A42,'Location Info'!$A$3:$J$8,4,FALSE),6),"0.000000"))</f>
        <v>LATITUDE = 39.954167</v>
      </c>
      <c r="B44" s="19"/>
      <c r="C44" s="19"/>
      <c r="D44" s="22">
        <f>Data!B31</f>
        <v>6</v>
      </c>
      <c r="E44" s="31" t="s">
        <v>46</v>
      </c>
      <c r="F44" s="23">
        <f>Data!C31</f>
        <v>7.5</v>
      </c>
      <c r="G44" s="31" t="str">
        <f>Data!D31</f>
        <v>SS-3</v>
      </c>
      <c r="H44" s="31">
        <f>IF(ISBLANK(Data!E31),"-",Data!E31)</f>
        <v>37</v>
      </c>
      <c r="I44" s="24">
        <f>IF(ISBLANK(Data!F31),"-",Data!F31)</f>
        <v>100</v>
      </c>
      <c r="J44" s="18" t="str">
        <f>IF(ISBLANK(Data!G31),"-",Data!G31)</f>
        <v>4.5+</v>
      </c>
      <c r="K44" s="40">
        <f>Data!H31</f>
        <v>8</v>
      </c>
      <c r="L44" s="40">
        <f>Data!I31</f>
        <v>14</v>
      </c>
      <c r="M44" s="40">
        <f>Data!J31</f>
        <v>21</v>
      </c>
      <c r="N44" s="40">
        <f>Data!K31</f>
        <v>36</v>
      </c>
      <c r="O44" s="40">
        <f>Data!L31</f>
        <v>22</v>
      </c>
      <c r="P44" s="40">
        <f>Data!M31</f>
        <v>22</v>
      </c>
      <c r="Q44" s="40">
        <f>Data!N31</f>
        <v>13</v>
      </c>
      <c r="R44" s="40">
        <f>Data!O31</f>
        <v>9</v>
      </c>
      <c r="S44" s="31">
        <f>IF(ISBLANK(Data!P31),"-",Data!P31)</f>
        <v>9</v>
      </c>
      <c r="T44" s="21" t="str">
        <f>IF(ISBLANK(Data!Q31),"",Data!Q31)</f>
        <v>A-4a (5)</v>
      </c>
      <c r="U44" s="24" t="str">
        <f>IF(ISBLANK(Data!R31),"",Data!R31)</f>
        <v/>
      </c>
      <c r="Z44" s="22"/>
      <c r="AA44" s="31"/>
      <c r="AB44" s="23"/>
      <c r="AC44" s="31"/>
      <c r="AD44" s="24"/>
      <c r="AE44" s="18"/>
      <c r="AN44" s="31"/>
      <c r="AO44" s="21"/>
      <c r="AP44" s="24"/>
    </row>
    <row r="45" spans="1:42" ht="13.5" customHeight="1" x14ac:dyDescent="0.25">
      <c r="A45" s="20" t="str">
        <f>CONCATENATE("LONGITUDE = ",TEXT(ROUND(VLOOKUP(A42,'Location Info'!$A$3:$J$8,5,FALSE),6),"0.000000"))</f>
        <v>LONGITUDE = -82.990584</v>
      </c>
      <c r="B45" s="19"/>
      <c r="C45" s="19"/>
      <c r="D45" s="22">
        <f>Data!B32</f>
        <v>7.5</v>
      </c>
      <c r="E45" s="31" t="s">
        <v>46</v>
      </c>
      <c r="F45" s="23">
        <f>Data!C32</f>
        <v>8.4</v>
      </c>
      <c r="G45" s="31" t="str">
        <f>Data!D32</f>
        <v>SS-4</v>
      </c>
      <c r="H45" s="31" t="str">
        <f>IF(ISBLANK(Data!E32),"-",Data!E32)</f>
        <v>-</v>
      </c>
      <c r="I45" s="24">
        <f>IF(ISBLANK(Data!F32),"-",Data!F32)</f>
        <v>100</v>
      </c>
      <c r="J45" s="18" t="str">
        <f>IF(ISBLANK(Data!G32),"-",Data!G32)</f>
        <v>4.5+</v>
      </c>
      <c r="K45" s="40">
        <f>Data!H32</f>
        <v>8</v>
      </c>
      <c r="L45" s="40">
        <f>Data!I32</f>
        <v>15</v>
      </c>
      <c r="M45" s="40">
        <f>Data!J32</f>
        <v>20</v>
      </c>
      <c r="N45" s="40">
        <f>Data!K32</f>
        <v>36</v>
      </c>
      <c r="O45" s="40">
        <f>Data!L32</f>
        <v>21</v>
      </c>
      <c r="P45" s="40">
        <f>Data!M32</f>
        <v>23</v>
      </c>
      <c r="Q45" s="40">
        <f>Data!N32</f>
        <v>14</v>
      </c>
      <c r="R45" s="40">
        <f>Data!O32</f>
        <v>9</v>
      </c>
      <c r="S45" s="31">
        <f>IF(ISBLANK(Data!P32),"-",Data!P32)</f>
        <v>8</v>
      </c>
      <c r="T45" s="21" t="str">
        <f>IF(ISBLANK(Data!Q32),"",Data!Q32)</f>
        <v>A-4a (4)</v>
      </c>
      <c r="U45" s="24" t="str">
        <f>IF(ISBLANK(Data!R32),"",Data!R32)</f>
        <v/>
      </c>
      <c r="Z45" s="22"/>
      <c r="AA45" s="31"/>
      <c r="AB45" s="23"/>
      <c r="AC45" s="31"/>
      <c r="AD45" s="24"/>
      <c r="AE45" s="18"/>
      <c r="AF45" s="31"/>
      <c r="AG45" s="31"/>
      <c r="AH45" s="31"/>
      <c r="AI45" s="31"/>
      <c r="AJ45" s="31"/>
      <c r="AK45" s="31"/>
      <c r="AL45" s="31"/>
      <c r="AM45" s="31"/>
      <c r="AN45" s="31"/>
      <c r="AO45" s="21"/>
      <c r="AP45" s="24"/>
    </row>
    <row r="46" spans="1:42" ht="13.5" customHeight="1" x14ac:dyDescent="0.25">
      <c r="A46" s="20" t="str">
        <f>IF(ISBLANK(Data!A33),"",Data!A33)</f>
        <v/>
      </c>
      <c r="B46" s="19"/>
      <c r="C46" s="19"/>
      <c r="D46" s="22">
        <f>Data!B33</f>
        <v>9</v>
      </c>
      <c r="E46" s="31" t="s">
        <v>46</v>
      </c>
      <c r="F46" s="23">
        <f>Data!C33</f>
        <v>10.5</v>
      </c>
      <c r="G46" s="31" t="str">
        <f>Data!D33</f>
        <v>SS-5</v>
      </c>
      <c r="H46" s="31">
        <f>IF(ISBLANK(Data!E33),"-",Data!E33)</f>
        <v>58</v>
      </c>
      <c r="I46" s="24">
        <f>IF(ISBLANK(Data!F33),"-",Data!F33)</f>
        <v>100</v>
      </c>
      <c r="J46" s="18" t="str">
        <f>IF(ISBLANK(Data!G33),"-",Data!G33)</f>
        <v>4.5+</v>
      </c>
      <c r="K46" s="42" t="str">
        <f>Data!H33</f>
        <v>SAME AS SS-4</v>
      </c>
      <c r="L46" s="42"/>
      <c r="M46" s="42"/>
      <c r="N46" s="42"/>
      <c r="O46" s="42"/>
      <c r="P46" s="42"/>
      <c r="Q46" s="42"/>
      <c r="R46" s="42"/>
      <c r="S46" s="31">
        <f>IF(ISBLANK(Data!P33),"-",Data!P33)</f>
        <v>8</v>
      </c>
      <c r="T46" s="21" t="str">
        <f>IF(ISBLANK(Data!Q33),"",Data!Q33)</f>
        <v>A-4a (V)</v>
      </c>
      <c r="U46" s="24" t="str">
        <f>IF(ISBLANK(Data!R33),"",Data!R33)</f>
        <v/>
      </c>
      <c r="Z46" s="22"/>
      <c r="AA46" s="31"/>
      <c r="AB46" s="23"/>
      <c r="AC46" s="31"/>
      <c r="AD46" s="24"/>
      <c r="AE46" s="18"/>
      <c r="AF46" s="17"/>
      <c r="AG46" s="17"/>
      <c r="AH46" s="17"/>
      <c r="AI46" s="17"/>
      <c r="AJ46" s="17"/>
      <c r="AK46" s="17"/>
      <c r="AL46" s="17"/>
      <c r="AM46" s="17"/>
      <c r="AN46" s="31"/>
      <c r="AO46" s="21"/>
      <c r="AP46" s="21"/>
    </row>
    <row r="47" spans="1:42" ht="13.5" customHeight="1" x14ac:dyDescent="0.25">
      <c r="A47" s="20" t="str">
        <f>IF(ISBLANK(Data!A34),"",Data!A34)</f>
        <v/>
      </c>
      <c r="B47" s="19"/>
      <c r="C47" s="19"/>
      <c r="D47" s="22">
        <f>Data!B34</f>
        <v>10.5</v>
      </c>
      <c r="E47" s="31" t="s">
        <v>46</v>
      </c>
      <c r="F47" s="23">
        <f>Data!C34</f>
        <v>10.9</v>
      </c>
      <c r="G47" s="31" t="str">
        <f>Data!D34</f>
        <v>SS-6</v>
      </c>
      <c r="H47" s="31" t="str">
        <f>IF(ISBLANK(Data!E34),"-",Data!E34)</f>
        <v>-</v>
      </c>
      <c r="I47" s="24">
        <f>IF(ISBLANK(Data!F34),"-",Data!F34)</f>
        <v>60</v>
      </c>
      <c r="J47" s="18" t="str">
        <f>IF(ISBLANK(Data!G34),"-",Data!G34)</f>
        <v>4.5+</v>
      </c>
      <c r="K47" s="42" t="str">
        <f>Data!H34</f>
        <v>SAME AS SS-4</v>
      </c>
      <c r="L47" s="42"/>
      <c r="M47" s="42"/>
      <c r="N47" s="42"/>
      <c r="O47" s="42"/>
      <c r="P47" s="42"/>
      <c r="Q47" s="42"/>
      <c r="R47" s="42"/>
      <c r="S47" s="31">
        <f>IF(ISBLANK(Data!P34),"-",Data!P34)</f>
        <v>9</v>
      </c>
      <c r="T47" s="21" t="str">
        <f>IF(ISBLANK(Data!Q34),"",Data!Q34)</f>
        <v>A-4a (V)</v>
      </c>
      <c r="U47" s="24" t="str">
        <f>IF(ISBLANK(Data!R34),"",Data!R34)</f>
        <v/>
      </c>
      <c r="Z47" s="22"/>
      <c r="AA47" s="31"/>
      <c r="AB47" s="23"/>
      <c r="AC47" s="31"/>
      <c r="AD47" s="24"/>
      <c r="AE47" s="18"/>
      <c r="AN47" s="31"/>
      <c r="AO47" s="21"/>
      <c r="AP47" s="21"/>
    </row>
    <row r="48" spans="1:42" ht="13.5" customHeight="1" x14ac:dyDescent="0.25">
      <c r="A48" s="20" t="str">
        <f>IF(ISBLANK(Data!A35),"",Data!A35)</f>
        <v/>
      </c>
      <c r="B48" s="19"/>
      <c r="C48" s="19"/>
      <c r="D48" s="22">
        <f>Data!B35</f>
        <v>12</v>
      </c>
      <c r="E48" s="31" t="s">
        <v>46</v>
      </c>
      <c r="F48" s="23">
        <f>Data!C35</f>
        <v>13.5</v>
      </c>
      <c r="G48" s="31" t="str">
        <f>Data!D35</f>
        <v>SS-7</v>
      </c>
      <c r="H48" s="31">
        <f>IF(ISBLANK(Data!E35),"-",Data!E35)</f>
        <v>50</v>
      </c>
      <c r="I48" s="24">
        <f>IF(ISBLANK(Data!F35),"-",Data!F35)</f>
        <v>100</v>
      </c>
      <c r="J48" s="18" t="str">
        <f>IF(ISBLANK(Data!G35),"-",Data!G35)</f>
        <v>4.5+</v>
      </c>
      <c r="K48" s="42" t="str">
        <f>Data!H35</f>
        <v>SAME AS SS-4</v>
      </c>
      <c r="L48" s="42"/>
      <c r="M48" s="42"/>
      <c r="N48" s="42"/>
      <c r="O48" s="42"/>
      <c r="P48" s="42"/>
      <c r="Q48" s="42"/>
      <c r="R48" s="42"/>
      <c r="S48" s="31">
        <f>IF(ISBLANK(Data!P35),"-",Data!P35)</f>
        <v>8</v>
      </c>
      <c r="T48" s="21" t="str">
        <f>IF(ISBLANK(Data!Q35),"",Data!Q35)</f>
        <v>A-4a (V)</v>
      </c>
      <c r="U48" s="24" t="str">
        <f>IF(ISBLANK(Data!R35),"",Data!R35)</f>
        <v/>
      </c>
      <c r="Z48" s="22"/>
      <c r="AA48" s="31"/>
      <c r="AB48" s="23"/>
      <c r="AC48" s="31"/>
      <c r="AD48" s="24"/>
      <c r="AE48" s="18"/>
      <c r="AF48" s="31"/>
      <c r="AG48" s="31"/>
      <c r="AH48" s="31"/>
      <c r="AI48" s="31"/>
      <c r="AJ48" s="31"/>
      <c r="AK48" s="31"/>
      <c r="AL48" s="31"/>
      <c r="AM48" s="31"/>
      <c r="AN48" s="31"/>
      <c r="AO48" s="21"/>
      <c r="AP48" s="21"/>
    </row>
    <row r="49" spans="1:42" ht="13.5" customHeight="1" x14ac:dyDescent="0.25">
      <c r="A49" s="20" t="str">
        <f>IF(ISBLANK(Data!A36),"",Data!A36)</f>
        <v/>
      </c>
      <c r="B49" s="19"/>
      <c r="C49" s="19"/>
      <c r="D49" s="22">
        <f>Data!B36</f>
        <v>13.5</v>
      </c>
      <c r="E49" s="31" t="s">
        <v>46</v>
      </c>
      <c r="F49" s="23">
        <f>Data!C36</f>
        <v>15</v>
      </c>
      <c r="G49" s="31" t="str">
        <f>Data!D36</f>
        <v>SS-8</v>
      </c>
      <c r="H49" s="31">
        <f>IF(ISBLANK(Data!E36),"-",Data!E36)</f>
        <v>46</v>
      </c>
      <c r="I49" s="24">
        <f>IF(ISBLANK(Data!F36),"-",Data!F36)</f>
        <v>100</v>
      </c>
      <c r="J49" s="18" t="str">
        <f>IF(ISBLANK(Data!G36),"-",Data!G36)</f>
        <v>4.5+</v>
      </c>
      <c r="K49" s="42" t="str">
        <f>Data!H36</f>
        <v>SAME AS SS-3</v>
      </c>
      <c r="L49" s="42"/>
      <c r="M49" s="42"/>
      <c r="N49" s="42"/>
      <c r="O49" s="42"/>
      <c r="P49" s="42"/>
      <c r="Q49" s="42"/>
      <c r="R49" s="42"/>
      <c r="S49" s="31">
        <f>IF(ISBLANK(Data!P36),"-",Data!P36)</f>
        <v>8</v>
      </c>
      <c r="T49" s="21" t="str">
        <f>IF(ISBLANK(Data!Q36),"",Data!Q36)</f>
        <v>A-4a (V)</v>
      </c>
      <c r="U49" s="24" t="str">
        <f>IF(ISBLANK(Data!R36),"",Data!R36)</f>
        <v/>
      </c>
      <c r="Z49" s="22"/>
      <c r="AA49" s="31"/>
      <c r="AB49" s="23"/>
      <c r="AC49" s="31"/>
      <c r="AD49" s="24"/>
      <c r="AE49" s="18"/>
      <c r="AF49" s="31"/>
      <c r="AG49" s="31"/>
      <c r="AH49" s="31"/>
      <c r="AI49" s="31"/>
      <c r="AJ49" s="31"/>
      <c r="AK49" s="31"/>
      <c r="AL49" s="31"/>
      <c r="AM49" s="31"/>
      <c r="AN49" s="31"/>
      <c r="AO49" s="21"/>
      <c r="AP49" s="21"/>
    </row>
    <row r="50" spans="1:42" ht="13.5" customHeight="1" x14ac:dyDescent="0.25">
      <c r="B50" s="19"/>
      <c r="C50" s="19"/>
      <c r="D50" s="22"/>
      <c r="E50" s="40"/>
      <c r="F50" s="23"/>
      <c r="G50" s="40"/>
      <c r="H50" s="40"/>
      <c r="I50" s="24"/>
      <c r="J50" s="18"/>
      <c r="K50" s="40"/>
      <c r="L50" s="40"/>
      <c r="M50" s="40"/>
      <c r="N50" s="40"/>
      <c r="O50" s="40"/>
      <c r="P50" s="40"/>
      <c r="Q50" s="40"/>
      <c r="R50" s="40"/>
      <c r="S50" s="40"/>
      <c r="U50" s="24"/>
      <c r="Z50" s="22"/>
      <c r="AA50" s="40"/>
      <c r="AB50" s="23"/>
      <c r="AC50" s="40"/>
      <c r="AD50" s="24"/>
      <c r="AE50" s="18"/>
      <c r="AF50" s="40"/>
      <c r="AG50" s="40"/>
      <c r="AH50" s="40"/>
      <c r="AI50" s="40"/>
      <c r="AJ50" s="40"/>
      <c r="AK50" s="40"/>
      <c r="AL50" s="40"/>
      <c r="AM50" s="40"/>
      <c r="AN50" s="40"/>
      <c r="AO50" s="21"/>
      <c r="AP50" s="21"/>
    </row>
    <row r="51" spans="1:42" ht="17.25" customHeight="1" x14ac:dyDescent="0.25">
      <c r="A51" s="41" t="s">
        <v>41</v>
      </c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2"/>
      <c r="AJ51" s="12"/>
      <c r="AK51" s="12"/>
      <c r="AL51" s="12"/>
      <c r="AM51" s="12"/>
      <c r="AN51" s="12"/>
      <c r="AO51" s="12"/>
      <c r="AP51" s="12"/>
    </row>
    <row r="52" spans="1:42" ht="17.25" customHeight="1" x14ac:dyDescent="0.25">
      <c r="A52" s="41" t="s">
        <v>112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2"/>
      <c r="AJ52" s="12"/>
      <c r="AK52" s="12"/>
      <c r="AL52" s="12"/>
      <c r="AM52" s="12"/>
      <c r="AN52" s="12"/>
      <c r="AO52" s="12"/>
      <c r="AP52" s="12"/>
    </row>
    <row r="53" spans="1:42" ht="13.5" customHeight="1" x14ac:dyDescent="0.25">
      <c r="E53" s="40"/>
      <c r="G53" s="40"/>
      <c r="H53" s="40"/>
      <c r="I53" s="40"/>
      <c r="J53" s="40"/>
      <c r="L53" s="40"/>
      <c r="M53" s="40"/>
      <c r="N53" s="40"/>
      <c r="O53" s="40"/>
      <c r="P53" s="40"/>
      <c r="Q53" s="40"/>
      <c r="R53" s="40"/>
      <c r="S53" s="40"/>
      <c r="U53" s="40"/>
    </row>
    <row r="54" spans="1:42" ht="15" customHeight="1" x14ac:dyDescent="0.25">
      <c r="A54" s="20" t="s">
        <v>42</v>
      </c>
      <c r="E54" s="40"/>
      <c r="G54" s="40" t="s">
        <v>47</v>
      </c>
      <c r="H54" s="40"/>
      <c r="I54" s="40" t="s">
        <v>30</v>
      </c>
      <c r="J54" s="40" t="s">
        <v>27</v>
      </c>
      <c r="K54" s="40" t="s">
        <v>30</v>
      </c>
      <c r="L54" s="40" t="s">
        <v>30</v>
      </c>
      <c r="M54" s="40" t="s">
        <v>30</v>
      </c>
      <c r="N54" s="40" t="s">
        <v>30</v>
      </c>
      <c r="O54" s="40" t="s">
        <v>30</v>
      </c>
      <c r="P54" s="40"/>
      <c r="Q54" s="40"/>
      <c r="R54" s="40"/>
      <c r="S54" s="40" t="s">
        <v>30</v>
      </c>
      <c r="T54" s="21" t="s">
        <v>10</v>
      </c>
      <c r="U54" s="40" t="s">
        <v>39</v>
      </c>
      <c r="Z54" s="11"/>
      <c r="AA54" s="40"/>
      <c r="AB54" s="21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21"/>
      <c r="AP54" s="40"/>
    </row>
    <row r="55" spans="1:42" ht="15" customHeight="1" x14ac:dyDescent="0.25">
      <c r="A55" s="20" t="s">
        <v>43</v>
      </c>
      <c r="D55" s="40" t="s">
        <v>44</v>
      </c>
      <c r="E55" s="40"/>
      <c r="F55" s="40" t="s">
        <v>45</v>
      </c>
      <c r="G55" s="40" t="s">
        <v>48</v>
      </c>
      <c r="H55" s="40" t="s">
        <v>57</v>
      </c>
      <c r="I55" s="40" t="s">
        <v>49</v>
      </c>
      <c r="J55" s="40" t="s">
        <v>50</v>
      </c>
      <c r="K55" s="40" t="s">
        <v>32</v>
      </c>
      <c r="L55" s="40" t="s">
        <v>33</v>
      </c>
      <c r="M55" s="40" t="s">
        <v>34</v>
      </c>
      <c r="N55" s="40" t="s">
        <v>35</v>
      </c>
      <c r="O55" s="40" t="s">
        <v>36</v>
      </c>
      <c r="P55" s="40" t="s">
        <v>12</v>
      </c>
      <c r="Q55" s="40" t="s">
        <v>13</v>
      </c>
      <c r="R55" s="40" t="s">
        <v>14</v>
      </c>
      <c r="S55" s="40" t="s">
        <v>31</v>
      </c>
      <c r="T55" s="21" t="s">
        <v>38</v>
      </c>
      <c r="U55" s="40" t="s">
        <v>51</v>
      </c>
      <c r="Z55" s="11"/>
      <c r="AA55" s="40"/>
      <c r="AB55" s="21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21"/>
      <c r="AP55" s="40"/>
    </row>
    <row r="56" spans="1:42" ht="13.5" customHeight="1" x14ac:dyDescent="0.25"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U56" s="40"/>
    </row>
    <row r="57" spans="1:42" ht="13.5" customHeight="1" x14ac:dyDescent="0.25">
      <c r="A57" s="20" t="str">
        <f>IF(ISBLANK(Data!A37),"",Data!A37)</f>
        <v>B-280-0-10</v>
      </c>
      <c r="B57" s="19"/>
      <c r="C57" s="19"/>
      <c r="D57" s="22">
        <f>Data!B37</f>
        <v>1.5</v>
      </c>
      <c r="E57" s="31" t="s">
        <v>46</v>
      </c>
      <c r="F57" s="23">
        <f>Data!C37</f>
        <v>3</v>
      </c>
      <c r="G57" s="31" t="str">
        <f>Data!D37</f>
        <v>SS-1</v>
      </c>
      <c r="H57" s="31">
        <f>IF(ISBLANK(Data!E37),"-",Data!E37)</f>
        <v>16</v>
      </c>
      <c r="I57" s="24">
        <f>IF(ISBLANK(Data!F37),"-",Data!F37)</f>
        <v>78</v>
      </c>
      <c r="J57" s="18">
        <f>IF(ISBLANK(Data!G37),"-",Data!G37)</f>
        <v>4</v>
      </c>
      <c r="K57" s="40">
        <f>Data!H37</f>
        <v>11</v>
      </c>
      <c r="L57" s="40">
        <f>Data!I37</f>
        <v>13</v>
      </c>
      <c r="M57" s="40">
        <f>Data!J37</f>
        <v>17</v>
      </c>
      <c r="N57" s="40">
        <f>Data!K37</f>
        <v>32</v>
      </c>
      <c r="O57" s="40">
        <f>Data!L37</f>
        <v>27</v>
      </c>
      <c r="P57" s="40">
        <f>Data!M37</f>
        <v>29</v>
      </c>
      <c r="Q57" s="40">
        <f>Data!N37</f>
        <v>18</v>
      </c>
      <c r="R57" s="40">
        <f>Data!O37</f>
        <v>11</v>
      </c>
      <c r="S57" s="31">
        <f>IF(ISBLANK(Data!P37),"-",Data!P37)</f>
        <v>15</v>
      </c>
      <c r="T57" s="21" t="str">
        <f>IF(ISBLANK(Data!Q37),"",Data!Q37)</f>
        <v>A-6a (5)</v>
      </c>
      <c r="U57" s="24" t="str">
        <f>IF(ISBLANK(Data!R37),"",Data!R37)</f>
        <v/>
      </c>
      <c r="Z57" s="22"/>
      <c r="AA57" s="31"/>
      <c r="AB57" s="23"/>
      <c r="AC57" s="31"/>
      <c r="AD57" s="24"/>
      <c r="AE57" s="18"/>
      <c r="AN57" s="31"/>
      <c r="AO57" s="21"/>
      <c r="AP57" s="21"/>
    </row>
    <row r="58" spans="1:42" ht="13.5" customHeight="1" x14ac:dyDescent="0.25">
      <c r="A58" s="20" t="str">
        <f>CONCATENATE("STA. ",VLOOKUP(A57,'Location Info'!$A$3:$J$8,8,FALSE),", ",VLOOKUP(A57,'Location Info'!$A$3:$J$8,9,FALSE))</f>
        <v>STA. 27+21.57, 9.31' RT.</v>
      </c>
      <c r="B58" s="19"/>
      <c r="C58" s="19"/>
      <c r="D58" s="22">
        <f>Data!B38</f>
        <v>3</v>
      </c>
      <c r="E58" s="31" t="s">
        <v>46</v>
      </c>
      <c r="F58" s="23">
        <f>Data!C38</f>
        <v>4.5</v>
      </c>
      <c r="G58" s="31" t="str">
        <f>Data!D38</f>
        <v>SS-2</v>
      </c>
      <c r="H58" s="31">
        <f>IF(ISBLANK(Data!E38),"-",Data!E38)</f>
        <v>14</v>
      </c>
      <c r="I58" s="24">
        <f>IF(ISBLANK(Data!F38),"-",Data!F38)</f>
        <v>100</v>
      </c>
      <c r="J58" s="18">
        <f>IF(ISBLANK(Data!G38),"-",Data!G38)</f>
        <v>2</v>
      </c>
      <c r="K58" s="40">
        <f>Data!H38</f>
        <v>0</v>
      </c>
      <c r="L58" s="40">
        <f>Data!I38</f>
        <v>2</v>
      </c>
      <c r="M58" s="40">
        <f>Data!J38</f>
        <v>6</v>
      </c>
      <c r="N58" s="40">
        <f>Data!K38</f>
        <v>55</v>
      </c>
      <c r="O58" s="40">
        <f>Data!L38</f>
        <v>37</v>
      </c>
      <c r="P58" s="40">
        <f>Data!M38</f>
        <v>29</v>
      </c>
      <c r="Q58" s="40">
        <f>Data!N38</f>
        <v>18</v>
      </c>
      <c r="R58" s="40">
        <f>Data!O38</f>
        <v>11</v>
      </c>
      <c r="S58" s="31">
        <f>IF(ISBLANK(Data!P38),"-",Data!P38)</f>
        <v>22</v>
      </c>
      <c r="T58" s="21" t="str">
        <f>IF(ISBLANK(Data!Q38),"",Data!Q38)</f>
        <v>A-6a (8)</v>
      </c>
      <c r="U58" s="24" t="str">
        <f>IF(ISBLANK(Data!R38),"",Data!R38)</f>
        <v/>
      </c>
      <c r="Z58" s="22"/>
      <c r="AA58" s="31"/>
      <c r="AB58" s="23"/>
      <c r="AC58" s="31"/>
      <c r="AD58" s="24"/>
      <c r="AE58" s="18"/>
      <c r="AF58" s="31"/>
      <c r="AG58" s="31"/>
      <c r="AH58" s="31"/>
      <c r="AI58" s="31"/>
      <c r="AJ58" s="31"/>
      <c r="AK58" s="31"/>
      <c r="AL58" s="31"/>
      <c r="AM58" s="31"/>
      <c r="AN58" s="31"/>
      <c r="AO58" s="21"/>
      <c r="AP58" s="21"/>
    </row>
    <row r="59" spans="1:42" ht="13.5" customHeight="1" x14ac:dyDescent="0.25">
      <c r="A59" s="20" t="str">
        <f>CONCATENATE("LATITUDE = ",TEXT(ROUND(VLOOKUP(A57,'Location Info'!$A$3:$J$8,4,FALSE),6),"0.000000"))</f>
        <v>LATITUDE = 39.953560</v>
      </c>
      <c r="B59" s="19"/>
      <c r="C59" s="19"/>
      <c r="D59" s="22">
        <f>Data!B39</f>
        <v>4.5</v>
      </c>
      <c r="E59" s="31" t="s">
        <v>46</v>
      </c>
      <c r="F59" s="23">
        <f>Data!C39</f>
        <v>6</v>
      </c>
      <c r="G59" s="31" t="str">
        <f>Data!D39</f>
        <v>SS-3</v>
      </c>
      <c r="H59" s="31">
        <f>IF(ISBLANK(Data!E39),"-",Data!E39)</f>
        <v>16</v>
      </c>
      <c r="I59" s="24">
        <f>IF(ISBLANK(Data!F39),"-",Data!F39)</f>
        <v>100</v>
      </c>
      <c r="J59" s="18">
        <f>IF(ISBLANK(Data!G39),"-",Data!G39)</f>
        <v>3</v>
      </c>
      <c r="K59" s="40">
        <f>Data!H39</f>
        <v>3</v>
      </c>
      <c r="L59" s="40">
        <f>Data!I39</f>
        <v>9</v>
      </c>
      <c r="M59" s="40">
        <f>Data!J39</f>
        <v>14</v>
      </c>
      <c r="N59" s="40">
        <f>Data!K39</f>
        <v>32</v>
      </c>
      <c r="O59" s="40">
        <f>Data!L39</f>
        <v>42</v>
      </c>
      <c r="P59" s="40">
        <f>Data!M39</f>
        <v>37</v>
      </c>
      <c r="Q59" s="40">
        <f>Data!N39</f>
        <v>17</v>
      </c>
      <c r="R59" s="40">
        <f>Data!O39</f>
        <v>20</v>
      </c>
      <c r="S59" s="31">
        <f>IF(ISBLANK(Data!P39),"-",Data!P39)</f>
        <v>21</v>
      </c>
      <c r="T59" s="21" t="str">
        <f>IF(ISBLANK(Data!Q39),"",Data!Q39)</f>
        <v>A-6b (12)</v>
      </c>
      <c r="U59" s="24" t="str">
        <f>IF(ISBLANK(Data!R39),"",Data!R39)</f>
        <v/>
      </c>
      <c r="Z59" s="22"/>
      <c r="AA59" s="31"/>
      <c r="AB59" s="23"/>
      <c r="AC59" s="31"/>
      <c r="AD59" s="24"/>
      <c r="AE59" s="18"/>
      <c r="AF59" s="31"/>
      <c r="AG59" s="31"/>
      <c r="AH59" s="31"/>
      <c r="AI59" s="31"/>
      <c r="AJ59" s="31"/>
      <c r="AK59" s="31"/>
      <c r="AL59" s="31"/>
      <c r="AM59" s="31"/>
      <c r="AN59" s="31"/>
      <c r="AO59" s="21"/>
      <c r="AP59" s="21"/>
    </row>
    <row r="60" spans="1:42" ht="13.5" customHeight="1" x14ac:dyDescent="0.25">
      <c r="A60" s="20" t="str">
        <f>CONCATENATE("LONGITUDE = ",TEXT(ROUND(VLOOKUP(A57,'Location Info'!$A$3:$J$8,5,FALSE),6),"0.000000"))</f>
        <v>LONGITUDE = -82.997795</v>
      </c>
      <c r="B60" s="19"/>
      <c r="C60" s="19"/>
      <c r="D60" s="22">
        <f>Data!B40</f>
        <v>6</v>
      </c>
      <c r="E60" s="31" t="s">
        <v>46</v>
      </c>
      <c r="F60" s="23">
        <f>Data!C40</f>
        <v>7.5</v>
      </c>
      <c r="G60" s="31" t="str">
        <f>Data!D40</f>
        <v>SS-4</v>
      </c>
      <c r="H60" s="31">
        <f>IF(ISBLANK(Data!E40),"-",Data!E40)</f>
        <v>14</v>
      </c>
      <c r="I60" s="24">
        <f>IF(ISBLANK(Data!F40),"-",Data!F40)</f>
        <v>100</v>
      </c>
      <c r="J60" s="18">
        <f>IF(ISBLANK(Data!G40),"-",Data!G40)</f>
        <v>2</v>
      </c>
      <c r="K60" s="40">
        <f>Data!H40</f>
        <v>20</v>
      </c>
      <c r="L60" s="40">
        <f>Data!I40</f>
        <v>12</v>
      </c>
      <c r="M60" s="40">
        <f>Data!J40</f>
        <v>16</v>
      </c>
      <c r="N60" s="40">
        <f>Data!K40</f>
        <v>31</v>
      </c>
      <c r="O60" s="40">
        <f>Data!L40</f>
        <v>21</v>
      </c>
      <c r="P60" s="40">
        <f>Data!M40</f>
        <v>24</v>
      </c>
      <c r="Q60" s="40">
        <f>Data!N40</f>
        <v>16</v>
      </c>
      <c r="R60" s="40">
        <f>Data!O40</f>
        <v>8</v>
      </c>
      <c r="S60" s="31">
        <f>IF(ISBLANK(Data!P40),"-",Data!P40)</f>
        <v>13</v>
      </c>
      <c r="T60" s="21" t="str">
        <f>IF(ISBLANK(Data!Q40),"",Data!Q40)</f>
        <v>A-4a (3)</v>
      </c>
      <c r="U60" s="24" t="str">
        <f>IF(ISBLANK(Data!R40),"",Data!R40)</f>
        <v/>
      </c>
      <c r="Z60" s="22"/>
      <c r="AA60" s="31"/>
      <c r="AB60" s="23"/>
      <c r="AC60" s="31"/>
      <c r="AD60" s="24"/>
      <c r="AE60" s="18"/>
      <c r="AF60" s="31"/>
      <c r="AG60" s="31"/>
      <c r="AH60" s="31"/>
      <c r="AI60" s="31"/>
      <c r="AJ60" s="31"/>
      <c r="AK60" s="31"/>
      <c r="AL60" s="31"/>
      <c r="AM60" s="31"/>
      <c r="AN60" s="31"/>
      <c r="AO60" s="21"/>
      <c r="AP60" s="21"/>
    </row>
    <row r="61" spans="1:42" ht="13.5" customHeight="1" x14ac:dyDescent="0.25">
      <c r="B61" s="19"/>
      <c r="C61" s="19"/>
      <c r="D61" s="22"/>
      <c r="E61" s="40"/>
      <c r="F61" s="23"/>
      <c r="G61" s="40"/>
      <c r="H61" s="40"/>
      <c r="I61" s="24"/>
      <c r="J61" s="18"/>
      <c r="K61" s="40"/>
      <c r="L61" s="40"/>
      <c r="M61" s="40"/>
      <c r="N61" s="40"/>
      <c r="O61" s="40"/>
      <c r="P61" s="40"/>
      <c r="Q61" s="40"/>
      <c r="R61" s="40"/>
      <c r="S61" s="40"/>
      <c r="U61" s="24"/>
      <c r="Z61" s="22"/>
      <c r="AA61" s="31"/>
      <c r="AB61" s="23"/>
      <c r="AC61" s="31"/>
      <c r="AD61" s="24"/>
      <c r="AE61" s="18"/>
      <c r="AN61" s="31"/>
      <c r="AO61" s="21"/>
      <c r="AP61" s="21"/>
    </row>
    <row r="62" spans="1:42" ht="13.5" customHeight="1" x14ac:dyDescent="0.25">
      <c r="A62" s="20" t="str">
        <f>IF(ISBLANK(Data!A41),"",Data!A41)</f>
        <v>B-281-0-10</v>
      </c>
      <c r="B62" s="19"/>
      <c r="C62" s="19"/>
      <c r="D62" s="22">
        <f>Data!B41</f>
        <v>1.5</v>
      </c>
      <c r="E62" s="31" t="s">
        <v>46</v>
      </c>
      <c r="F62" s="23">
        <f>Data!C41</f>
        <v>3</v>
      </c>
      <c r="G62" s="31" t="str">
        <f>Data!D41</f>
        <v>SS-1</v>
      </c>
      <c r="H62" s="31">
        <f>IF(ISBLANK(Data!E41),"-",Data!E41)</f>
        <v>8</v>
      </c>
      <c r="I62" s="24">
        <f>IF(ISBLANK(Data!F41),"-",Data!F41)</f>
        <v>67</v>
      </c>
      <c r="J62" s="18" t="str">
        <f>IF(ISBLANK(Data!G41),"-",Data!G41)</f>
        <v>-</v>
      </c>
      <c r="K62" s="40">
        <f>Data!H41</f>
        <v>46</v>
      </c>
      <c r="L62" s="40">
        <f>Data!I41</f>
        <v>36</v>
      </c>
      <c r="M62" s="40">
        <f>Data!J41</f>
        <v>12</v>
      </c>
      <c r="N62" s="42" t="str">
        <f>Data!K41</f>
        <v>--6--</v>
      </c>
      <c r="O62" s="42"/>
      <c r="P62" s="40" t="str">
        <f>Data!M41</f>
        <v>NP</v>
      </c>
      <c r="Q62" s="40" t="str">
        <f>Data!N41</f>
        <v>NP</v>
      </c>
      <c r="R62" s="40" t="str">
        <f>Data!O41</f>
        <v>NP</v>
      </c>
      <c r="S62" s="31">
        <f>IF(ISBLANK(Data!P41),"-",Data!P41)</f>
        <v>5</v>
      </c>
      <c r="T62" s="21" t="str">
        <f>IF(ISBLANK(Data!Q41),"",Data!Q41)</f>
        <v>A-1-b (0)</v>
      </c>
      <c r="U62" s="24" t="str">
        <f>IF(ISBLANK(Data!R41),"",Data!R41)</f>
        <v/>
      </c>
      <c r="Z62" s="22"/>
      <c r="AA62" s="31"/>
      <c r="AB62" s="23"/>
      <c r="AC62" s="31"/>
      <c r="AD62" s="24"/>
      <c r="AE62" s="18"/>
      <c r="AN62" s="31"/>
      <c r="AO62" s="21"/>
      <c r="AP62" s="21"/>
    </row>
    <row r="63" spans="1:42" ht="13.5" customHeight="1" x14ac:dyDescent="0.25">
      <c r="A63" s="20" t="str">
        <f>CONCATENATE("STA. ",VLOOKUP(A62,'Location Info'!$A$3:$J$8,8,FALSE),", ",VLOOKUP(A62,'Location Info'!$A$3:$J$8,9,FALSE))</f>
        <v>STA. 30+31.58, 1.26' LT.</v>
      </c>
      <c r="B63" s="19"/>
      <c r="C63" s="19"/>
      <c r="D63" s="22">
        <f>Data!B42</f>
        <v>3</v>
      </c>
      <c r="E63" s="31" t="s">
        <v>46</v>
      </c>
      <c r="F63" s="23">
        <f>Data!C42</f>
        <v>4.5</v>
      </c>
      <c r="G63" s="31" t="str">
        <f>Data!D42</f>
        <v>SS-2</v>
      </c>
      <c r="H63" s="31">
        <f>IF(ISBLANK(Data!E42),"-",Data!E42)</f>
        <v>9</v>
      </c>
      <c r="I63" s="24">
        <f>IF(ISBLANK(Data!F42),"-",Data!F42)</f>
        <v>67</v>
      </c>
      <c r="J63" s="18" t="str">
        <f>IF(ISBLANK(Data!G42),"-",Data!G42)</f>
        <v>-</v>
      </c>
      <c r="K63" s="40">
        <f>Data!H42</f>
        <v>27</v>
      </c>
      <c r="L63" s="40">
        <f>Data!I42</f>
        <v>40</v>
      </c>
      <c r="M63" s="40">
        <f>Data!J42</f>
        <v>18</v>
      </c>
      <c r="N63" s="42" t="str">
        <f>Data!K42</f>
        <v>--15--</v>
      </c>
      <c r="O63" s="42"/>
      <c r="P63" s="40" t="str">
        <f>Data!M42</f>
        <v>NP</v>
      </c>
      <c r="Q63" s="40" t="str">
        <f>Data!N42</f>
        <v>NP</v>
      </c>
      <c r="R63" s="40" t="str">
        <f>Data!O42</f>
        <v>NP</v>
      </c>
      <c r="S63" s="31">
        <f>IF(ISBLANK(Data!P42),"-",Data!P42)</f>
        <v>6</v>
      </c>
      <c r="T63" s="21" t="str">
        <f>IF(ISBLANK(Data!Q42),"",Data!Q42)</f>
        <v>A-1-b (0)</v>
      </c>
      <c r="U63" s="24" t="str">
        <f>IF(ISBLANK(Data!R42),"",Data!R42)</f>
        <v/>
      </c>
      <c r="Z63" s="22"/>
      <c r="AA63" s="31"/>
      <c r="AB63" s="23"/>
      <c r="AC63" s="31"/>
      <c r="AD63" s="24"/>
      <c r="AE63" s="18"/>
      <c r="AF63" s="31"/>
      <c r="AG63" s="31"/>
      <c r="AH63" s="31"/>
      <c r="AI63" s="31"/>
      <c r="AJ63" s="31"/>
      <c r="AK63" s="31"/>
      <c r="AL63" s="31"/>
      <c r="AM63" s="31"/>
      <c r="AN63" s="31"/>
      <c r="AO63" s="21"/>
      <c r="AP63" s="21"/>
    </row>
    <row r="64" spans="1:42" ht="13.5" customHeight="1" x14ac:dyDescent="0.25">
      <c r="A64" s="20" t="str">
        <f>CONCATENATE("LATITUDE = ",TEXT(ROUND(VLOOKUP(A62,'Location Info'!$A$3:$J$8,4,FALSE),6),"0.000000"))</f>
        <v>LATITUDE = 39.953713</v>
      </c>
      <c r="B64" s="19"/>
      <c r="C64" s="19"/>
      <c r="D64" s="22">
        <f>Data!B43</f>
        <v>4.5</v>
      </c>
      <c r="E64" s="31" t="s">
        <v>46</v>
      </c>
      <c r="F64" s="23">
        <f>Data!C43</f>
        <v>4.9000000000000004</v>
      </c>
      <c r="G64" s="31" t="str">
        <f>Data!D43</f>
        <v>SS-3</v>
      </c>
      <c r="H64" s="31" t="str">
        <f>IF(ISBLANK(Data!E43),"-",Data!E43)</f>
        <v>-</v>
      </c>
      <c r="I64" s="24">
        <f>IF(ISBLANK(Data!F43),"-",Data!F43)</f>
        <v>60</v>
      </c>
      <c r="J64" s="18" t="str">
        <f>IF(ISBLANK(Data!G43),"-",Data!G43)</f>
        <v>-</v>
      </c>
      <c r="K64" s="42" t="str">
        <f>Data!H43</f>
        <v>SAME AS SS-2</v>
      </c>
      <c r="L64" s="42"/>
      <c r="M64" s="42"/>
      <c r="N64" s="42"/>
      <c r="O64" s="42"/>
      <c r="P64" s="42"/>
      <c r="Q64" s="42"/>
      <c r="R64" s="42"/>
      <c r="S64" s="31" t="str">
        <f>IF(ISBLANK(Data!P43),"-",Data!P43)</f>
        <v>-</v>
      </c>
      <c r="T64" s="21" t="str">
        <f>IF(ISBLANK(Data!Q43),"",Data!Q43)</f>
        <v/>
      </c>
      <c r="U64" s="24" t="str">
        <f>IF(ISBLANK(Data!R43),"",Data!R43)</f>
        <v/>
      </c>
      <c r="Z64" s="22"/>
      <c r="AA64" s="31"/>
      <c r="AB64" s="23"/>
      <c r="AC64" s="31"/>
      <c r="AD64" s="24"/>
      <c r="AE64" s="18"/>
      <c r="AF64" s="31"/>
      <c r="AG64" s="31"/>
      <c r="AH64" s="31"/>
      <c r="AI64" s="31"/>
      <c r="AJ64" s="31"/>
      <c r="AK64" s="31"/>
      <c r="AL64" s="31"/>
      <c r="AM64" s="31"/>
      <c r="AN64" s="31"/>
      <c r="AO64" s="21"/>
      <c r="AP64" s="21"/>
    </row>
    <row r="65" spans="1:42" ht="13.5" customHeight="1" x14ac:dyDescent="0.25">
      <c r="A65" s="20" t="str">
        <f>CONCATENATE("LONGITUDE = ",TEXT(ROUND(VLOOKUP(A62,'Location Info'!$A$3:$J$8,5,FALSE),6),"0.000000"))</f>
        <v>LONGITUDE = -82.996707</v>
      </c>
      <c r="B65" s="19"/>
      <c r="C65" s="19"/>
      <c r="D65" s="22">
        <f>Data!B44</f>
        <v>6</v>
      </c>
      <c r="E65" s="31" t="s">
        <v>46</v>
      </c>
      <c r="F65" s="23">
        <f>Data!C44</f>
        <v>7.5</v>
      </c>
      <c r="G65" s="31" t="str">
        <f>Data!D44</f>
        <v>SS-4</v>
      </c>
      <c r="H65" s="31">
        <f>IF(ISBLANK(Data!E44),"-",Data!E44)</f>
        <v>29</v>
      </c>
      <c r="I65" s="24">
        <f>IF(ISBLANK(Data!F44),"-",Data!F44)</f>
        <v>72</v>
      </c>
      <c r="J65" s="18" t="str">
        <f>IF(ISBLANK(Data!G44),"-",Data!G44)</f>
        <v>-</v>
      </c>
      <c r="K65" s="40">
        <f>Data!H44</f>
        <v>27</v>
      </c>
      <c r="L65" s="40">
        <f>Data!I44</f>
        <v>25</v>
      </c>
      <c r="M65" s="40">
        <f>Data!J44</f>
        <v>15</v>
      </c>
      <c r="N65" s="40">
        <f>Data!K44</f>
        <v>21</v>
      </c>
      <c r="O65" s="40">
        <f>Data!L44</f>
        <v>12</v>
      </c>
      <c r="P65" s="40">
        <f>Data!M44</f>
        <v>30</v>
      </c>
      <c r="Q65" s="40">
        <f>Data!N44</f>
        <v>20</v>
      </c>
      <c r="R65" s="40">
        <f>Data!O44</f>
        <v>10</v>
      </c>
      <c r="S65" s="31">
        <f>IF(ISBLANK(Data!P44),"-",Data!P44)</f>
        <v>12</v>
      </c>
      <c r="T65" s="21" t="str">
        <f>IF(ISBLANK(Data!Q44),"",Data!Q44)</f>
        <v>A-2-4 (0)</v>
      </c>
      <c r="U65" s="24" t="str">
        <f>IF(ISBLANK(Data!R44),"",Data!R44)</f>
        <v/>
      </c>
      <c r="Z65" s="22"/>
      <c r="AA65" s="31"/>
      <c r="AB65" s="23"/>
      <c r="AC65" s="31"/>
      <c r="AD65" s="24"/>
      <c r="AE65" s="18"/>
      <c r="AN65" s="31"/>
      <c r="AO65" s="21"/>
      <c r="AP65" s="21"/>
    </row>
    <row r="66" spans="1:42" ht="13.5" customHeight="1" x14ac:dyDescent="0.25">
      <c r="A66" s="20" t="str">
        <f>IF(ISBLANK(Data!A45),"",Data!A45)</f>
        <v/>
      </c>
      <c r="B66" s="19"/>
      <c r="C66" s="19"/>
      <c r="D66" s="22">
        <f>Data!B45</f>
        <v>7.5</v>
      </c>
      <c r="E66" s="31" t="s">
        <v>46</v>
      </c>
      <c r="F66" s="23">
        <f>Data!C45</f>
        <v>9</v>
      </c>
      <c r="G66" s="31" t="str">
        <f>Data!D45</f>
        <v>SS-5</v>
      </c>
      <c r="H66" s="31">
        <f>IF(ISBLANK(Data!E45),"-",Data!E45)</f>
        <v>26</v>
      </c>
      <c r="I66" s="24">
        <f>IF(ISBLANK(Data!F45),"-",Data!F45)</f>
        <v>100</v>
      </c>
      <c r="J66" s="18">
        <f>IF(ISBLANK(Data!G45),"-",Data!G45)</f>
        <v>2</v>
      </c>
      <c r="K66" s="42" t="str">
        <f>Data!H45</f>
        <v>SAME AS SS-4</v>
      </c>
      <c r="L66" s="42"/>
      <c r="M66" s="42"/>
      <c r="N66" s="42"/>
      <c r="O66" s="42"/>
      <c r="P66" s="42"/>
      <c r="Q66" s="42"/>
      <c r="R66" s="42"/>
      <c r="S66" s="31">
        <f>IF(ISBLANK(Data!P45),"-",Data!P45)</f>
        <v>19</v>
      </c>
      <c r="T66" s="21" t="str">
        <f>IF(ISBLANK(Data!Q45),"",Data!Q45)</f>
        <v>A-6a (V)</v>
      </c>
      <c r="U66" s="24" t="str">
        <f>IF(ISBLANK(Data!R45),"",Data!R45)</f>
        <v/>
      </c>
      <c r="Z66" s="22"/>
      <c r="AA66" s="31"/>
      <c r="AB66" s="23"/>
      <c r="AC66" s="31"/>
      <c r="AD66" s="24"/>
      <c r="AE66" s="18"/>
      <c r="AN66" s="31"/>
      <c r="AO66" s="21"/>
      <c r="AP66" s="21"/>
    </row>
    <row r="67" spans="1:42" x14ac:dyDescent="0.25">
      <c r="Z67" s="22"/>
      <c r="AA67" s="40"/>
      <c r="AB67" s="23"/>
      <c r="AC67" s="40"/>
      <c r="AD67" s="24"/>
      <c r="AE67" s="18"/>
      <c r="AN67" s="40"/>
      <c r="AO67" s="21"/>
      <c r="AP67" s="21"/>
    </row>
    <row r="68" spans="1:42" x14ac:dyDescent="0.25">
      <c r="Z68" s="22"/>
      <c r="AA68" s="31"/>
      <c r="AB68" s="23"/>
      <c r="AC68" s="31"/>
      <c r="AD68" s="24"/>
      <c r="AE68" s="18"/>
      <c r="AN68" s="31"/>
      <c r="AO68" s="21"/>
      <c r="AP68" s="21"/>
    </row>
    <row r="69" spans="1:42" x14ac:dyDescent="0.25">
      <c r="Z69" s="22"/>
      <c r="AA69" s="31"/>
      <c r="AB69" s="23"/>
      <c r="AC69" s="31"/>
      <c r="AD69" s="24"/>
      <c r="AE69" s="18"/>
      <c r="AN69" s="31"/>
      <c r="AO69" s="21"/>
      <c r="AP69" s="21"/>
    </row>
    <row r="70" spans="1:42" x14ac:dyDescent="0.25">
      <c r="Z70" s="22"/>
      <c r="AA70" s="31"/>
      <c r="AB70" s="23"/>
      <c r="AC70" s="31"/>
      <c r="AD70" s="24"/>
      <c r="AE70" s="18"/>
      <c r="AN70" s="31"/>
      <c r="AO70" s="21"/>
      <c r="AP70" s="21"/>
    </row>
    <row r="71" spans="1:42" x14ac:dyDescent="0.25">
      <c r="Z71" s="22"/>
      <c r="AA71" s="31"/>
      <c r="AB71" s="23"/>
      <c r="AC71" s="31"/>
      <c r="AD71" s="24"/>
      <c r="AE71" s="18"/>
      <c r="AN71" s="31"/>
      <c r="AO71" s="21"/>
      <c r="AP71" s="21"/>
    </row>
    <row r="72" spans="1:42" x14ac:dyDescent="0.25">
      <c r="Z72" s="22"/>
      <c r="AA72" s="31"/>
      <c r="AB72" s="23"/>
      <c r="AC72" s="31"/>
      <c r="AD72" s="24"/>
      <c r="AE72" s="18"/>
      <c r="AO72" s="21"/>
      <c r="AP72" s="21"/>
    </row>
    <row r="73" spans="1:42" x14ac:dyDescent="0.25">
      <c r="Z73" s="22"/>
      <c r="AA73" s="31"/>
      <c r="AB73" s="23"/>
      <c r="AC73" s="31"/>
      <c r="AD73" s="24"/>
      <c r="AE73" s="18"/>
      <c r="AN73" s="31"/>
      <c r="AO73" s="21"/>
      <c r="AP73" s="31"/>
    </row>
    <row r="74" spans="1:42" x14ac:dyDescent="0.25">
      <c r="Z74" s="22"/>
      <c r="AA74" s="31"/>
      <c r="AB74" s="23"/>
      <c r="AC74" s="31"/>
      <c r="AD74" s="24"/>
      <c r="AE74" s="18"/>
      <c r="AN74" s="31"/>
      <c r="AO74" s="21"/>
      <c r="AP74" s="31"/>
    </row>
    <row r="75" spans="1:42" x14ac:dyDescent="0.25">
      <c r="Z75" s="22"/>
      <c r="AA75" s="31"/>
      <c r="AB75" s="23"/>
      <c r="AC75" s="31"/>
      <c r="AD75" s="24"/>
      <c r="AE75" s="18"/>
      <c r="AF75" s="31"/>
      <c r="AG75" s="31"/>
      <c r="AH75" s="31"/>
      <c r="AI75" s="31"/>
      <c r="AJ75" s="31"/>
      <c r="AK75" s="31"/>
      <c r="AL75" s="31"/>
      <c r="AM75" s="31"/>
      <c r="AN75" s="31"/>
      <c r="AO75" s="21"/>
      <c r="AP75" s="31"/>
    </row>
    <row r="76" spans="1:42" x14ac:dyDescent="0.25">
      <c r="Z76" s="22"/>
      <c r="AA76" s="40"/>
      <c r="AB76" s="23"/>
      <c r="AC76" s="40"/>
      <c r="AD76" s="24"/>
      <c r="AE76" s="18"/>
      <c r="AF76" s="40"/>
      <c r="AG76" s="40"/>
      <c r="AH76" s="40"/>
      <c r="AI76" s="40"/>
      <c r="AJ76" s="40"/>
      <c r="AK76" s="40"/>
      <c r="AL76" s="40"/>
      <c r="AM76" s="40"/>
      <c r="AN76" s="40"/>
      <c r="AO76" s="21"/>
      <c r="AP76" s="40"/>
    </row>
    <row r="77" spans="1:42" x14ac:dyDescent="0.25">
      <c r="Z77" s="22"/>
      <c r="AA77" s="31"/>
      <c r="AB77" s="23"/>
      <c r="AC77" s="31"/>
      <c r="AD77" s="24"/>
      <c r="AE77" s="18"/>
      <c r="AF77" s="31"/>
      <c r="AG77" s="31"/>
      <c r="AH77" s="31"/>
      <c r="AK77" s="31"/>
      <c r="AL77" s="31"/>
      <c r="AM77" s="31"/>
      <c r="AN77" s="31"/>
      <c r="AO77" s="21"/>
      <c r="AP77" s="31"/>
    </row>
    <row r="78" spans="1:42" x14ac:dyDescent="0.25">
      <c r="Z78" s="22"/>
      <c r="AA78" s="31"/>
      <c r="AB78" s="23"/>
      <c r="AC78" s="31"/>
      <c r="AD78" s="24"/>
      <c r="AE78" s="18"/>
      <c r="AN78" s="31"/>
      <c r="AO78" s="21"/>
      <c r="AP78" s="31"/>
    </row>
    <row r="79" spans="1:42" x14ac:dyDescent="0.25">
      <c r="Z79" s="22"/>
      <c r="AA79" s="31"/>
      <c r="AB79" s="23"/>
      <c r="AC79" s="31"/>
      <c r="AD79" s="24"/>
      <c r="AE79" s="18"/>
      <c r="AF79" s="31"/>
      <c r="AG79" s="31"/>
      <c r="AH79" s="31"/>
      <c r="AK79" s="31"/>
      <c r="AL79" s="31"/>
      <c r="AM79" s="31"/>
      <c r="AN79" s="31"/>
      <c r="AO79" s="21"/>
      <c r="AP79" s="31"/>
    </row>
    <row r="80" spans="1:42" x14ac:dyDescent="0.25">
      <c r="Z80" s="22"/>
      <c r="AA80" s="31"/>
      <c r="AB80" s="23"/>
      <c r="AC80" s="31"/>
      <c r="AD80" s="24"/>
      <c r="AE80" s="18"/>
      <c r="AF80" s="31"/>
      <c r="AG80" s="31"/>
      <c r="AH80" s="31"/>
      <c r="AK80" s="31"/>
      <c r="AL80" s="31"/>
      <c r="AM80" s="31"/>
      <c r="AN80" s="31"/>
      <c r="AO80" s="21"/>
      <c r="AP80" s="31"/>
    </row>
    <row r="81" spans="26:42" x14ac:dyDescent="0.25">
      <c r="Z81" s="22"/>
      <c r="AA81" s="40"/>
      <c r="AB81" s="23"/>
      <c r="AC81" s="40"/>
      <c r="AD81" s="24"/>
      <c r="AE81" s="18"/>
      <c r="AF81" s="40"/>
      <c r="AG81" s="40"/>
      <c r="AH81" s="40"/>
      <c r="AK81" s="40"/>
      <c r="AL81" s="40"/>
      <c r="AM81" s="40"/>
      <c r="AN81" s="40"/>
      <c r="AO81" s="21"/>
      <c r="AP81" s="40"/>
    </row>
    <row r="82" spans="26:42" x14ac:dyDescent="0.25">
      <c r="Z82" s="22"/>
      <c r="AA82" s="31"/>
      <c r="AB82" s="23"/>
      <c r="AC82" s="31"/>
      <c r="AD82" s="24"/>
      <c r="AE82" s="18"/>
      <c r="AK82" s="31"/>
      <c r="AL82" s="31"/>
      <c r="AM82" s="31"/>
      <c r="AN82" s="31"/>
      <c r="AO82" s="21"/>
      <c r="AP82" s="31"/>
    </row>
    <row r="83" spans="26:42" x14ac:dyDescent="0.25">
      <c r="Z83" s="11"/>
      <c r="AA83" s="31"/>
      <c r="AB83" s="21"/>
      <c r="AC83" s="31"/>
      <c r="AD83" s="24"/>
      <c r="AE83" s="18"/>
      <c r="AF83" s="31"/>
      <c r="AG83" s="31"/>
      <c r="AH83" s="31"/>
      <c r="AI83" s="31"/>
      <c r="AJ83" s="31"/>
      <c r="AK83" s="31"/>
      <c r="AL83" s="31"/>
      <c r="AM83" s="31"/>
      <c r="AN83" s="31"/>
      <c r="AO83" s="21"/>
      <c r="AP83" s="31"/>
    </row>
    <row r="84" spans="26:42" x14ac:dyDescent="0.25">
      <c r="Z84" s="11"/>
      <c r="AA84" s="31"/>
      <c r="AB84" s="21"/>
      <c r="AC84" s="31"/>
      <c r="AD84" s="24"/>
      <c r="AE84" s="18"/>
      <c r="AF84" s="31"/>
      <c r="AG84" s="31"/>
      <c r="AH84" s="31"/>
      <c r="AI84" s="31"/>
      <c r="AJ84" s="31"/>
      <c r="AK84" s="31"/>
      <c r="AL84" s="31"/>
      <c r="AM84" s="31"/>
      <c r="AN84" s="31"/>
      <c r="AO84" s="21"/>
      <c r="AP84" s="31"/>
    </row>
    <row r="85" spans="26:42" x14ac:dyDescent="0.25">
      <c r="Z85" s="22"/>
      <c r="AA85" s="31"/>
      <c r="AB85" s="23"/>
      <c r="AC85" s="31"/>
      <c r="AD85" s="24"/>
      <c r="AE85" s="18"/>
      <c r="AF85" s="31"/>
      <c r="AG85" s="31"/>
      <c r="AH85" s="31"/>
      <c r="AK85" s="31"/>
      <c r="AL85" s="31"/>
      <c r="AM85" s="31"/>
      <c r="AN85" s="31"/>
      <c r="AO85" s="21"/>
      <c r="AP85" s="31"/>
    </row>
    <row r="86" spans="26:42" x14ac:dyDescent="0.25">
      <c r="Z86" s="22"/>
      <c r="AA86" s="31"/>
      <c r="AB86" s="23"/>
      <c r="AC86" s="31"/>
      <c r="AD86" s="24"/>
      <c r="AE86" s="18"/>
      <c r="AF86" s="31"/>
      <c r="AG86" s="31"/>
      <c r="AH86" s="31"/>
      <c r="AK86" s="31"/>
      <c r="AL86" s="31"/>
      <c r="AM86" s="31"/>
      <c r="AN86" s="31"/>
      <c r="AO86" s="21"/>
      <c r="AP86" s="31"/>
    </row>
  </sheetData>
  <mergeCells count="37">
    <mergeCell ref="K64:R64"/>
    <mergeCell ref="N38:O38"/>
    <mergeCell ref="N37:O37"/>
    <mergeCell ref="N36:O36"/>
    <mergeCell ref="N35:O35"/>
    <mergeCell ref="N62:O62"/>
    <mergeCell ref="N63:O63"/>
    <mergeCell ref="N9:O9"/>
    <mergeCell ref="N10:O10"/>
    <mergeCell ref="N11:O11"/>
    <mergeCell ref="N12:O12"/>
    <mergeCell ref="A27:U27"/>
    <mergeCell ref="A28:U28"/>
    <mergeCell ref="A51:U51"/>
    <mergeCell ref="A52:U52"/>
    <mergeCell ref="K18:R18"/>
    <mergeCell ref="K16:R16"/>
    <mergeCell ref="K7:R7"/>
    <mergeCell ref="K40:R40"/>
    <mergeCell ref="K33:R33"/>
    <mergeCell ref="K48:R48"/>
    <mergeCell ref="K46:R46"/>
    <mergeCell ref="K42:R42"/>
    <mergeCell ref="K24:R24"/>
    <mergeCell ref="K23:R23"/>
    <mergeCell ref="A1:U1"/>
    <mergeCell ref="A2:U2"/>
    <mergeCell ref="K47:R47"/>
    <mergeCell ref="K49:R49"/>
    <mergeCell ref="K34:R34"/>
    <mergeCell ref="K39:R39"/>
    <mergeCell ref="K13:R13"/>
    <mergeCell ref="K17:R17"/>
    <mergeCell ref="K8:R8"/>
    <mergeCell ref="K14:R14"/>
    <mergeCell ref="K66:R66"/>
    <mergeCell ref="K25:R25"/>
  </mergeCells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8"/>
  <sheetViews>
    <sheetView zoomScaleNormal="100" workbookViewId="0">
      <selection activeCell="E10" sqref="E10"/>
    </sheetView>
  </sheetViews>
  <sheetFormatPr defaultRowHeight="15" x14ac:dyDescent="0.25"/>
  <cols>
    <col min="1" max="3" width="12.85546875" customWidth="1"/>
    <col min="4" max="5" width="14.42578125" customWidth="1"/>
    <col min="6" max="6" width="13.7109375" bestFit="1" customWidth="1"/>
    <col min="8" max="8" width="13" customWidth="1"/>
    <col min="10" max="10" width="24.5703125" customWidth="1"/>
  </cols>
  <sheetData>
    <row r="2" spans="1:13" ht="38.25" x14ac:dyDescent="0.25">
      <c r="A2" s="1" t="s">
        <v>0</v>
      </c>
      <c r="B2" s="13" t="s">
        <v>54</v>
      </c>
      <c r="C2" s="13" t="s">
        <v>55</v>
      </c>
      <c r="D2" s="2" t="s">
        <v>1</v>
      </c>
      <c r="E2" s="2" t="s">
        <v>2</v>
      </c>
      <c r="F2" s="3" t="s">
        <v>3</v>
      </c>
      <c r="G2" s="6" t="s">
        <v>7</v>
      </c>
      <c r="H2" s="1" t="s">
        <v>4</v>
      </c>
      <c r="I2" s="1" t="s">
        <v>5</v>
      </c>
      <c r="J2" s="1" t="s">
        <v>6</v>
      </c>
    </row>
    <row r="3" spans="1:13" s="4" customFormat="1" ht="12.75" x14ac:dyDescent="0.25">
      <c r="A3" s="15" t="s">
        <v>73</v>
      </c>
      <c r="B3" s="16">
        <v>711911.26659999997</v>
      </c>
      <c r="C3" s="16">
        <v>1829507.2439999999</v>
      </c>
      <c r="D3" s="30">
        <v>39.953543281000002</v>
      </c>
      <c r="E3" s="30">
        <v>-82.995787887999995</v>
      </c>
      <c r="F3" s="28">
        <v>730.51</v>
      </c>
      <c r="G3" s="28"/>
      <c r="H3" s="28" t="s">
        <v>79</v>
      </c>
      <c r="I3" s="15" t="s">
        <v>90</v>
      </c>
      <c r="J3" s="15" t="s">
        <v>91</v>
      </c>
      <c r="K3" s="15"/>
      <c r="M3" s="5"/>
    </row>
    <row r="4" spans="1:13" s="4" customFormat="1" ht="12.75" x14ac:dyDescent="0.25">
      <c r="A4" s="15" t="s">
        <v>74</v>
      </c>
      <c r="B4" s="16">
        <v>711844.59380000003</v>
      </c>
      <c r="C4" s="16">
        <v>1829807.277</v>
      </c>
      <c r="D4" s="30">
        <v>39.953364774000001</v>
      </c>
      <c r="E4" s="30">
        <v>-82.994716386999997</v>
      </c>
      <c r="F4" s="28">
        <v>732.29</v>
      </c>
      <c r="G4" s="28"/>
      <c r="H4" s="28" t="s">
        <v>80</v>
      </c>
      <c r="I4" s="15" t="s">
        <v>89</v>
      </c>
      <c r="J4" s="15" t="s">
        <v>92</v>
      </c>
      <c r="K4" s="14"/>
      <c r="M4" s="5"/>
    </row>
    <row r="5" spans="1:13" s="4" customFormat="1" ht="12.75" x14ac:dyDescent="0.25">
      <c r="A5" s="15" t="s">
        <v>75</v>
      </c>
      <c r="B5" s="16">
        <v>711938.93039999995</v>
      </c>
      <c r="C5" s="16">
        <v>1830589.284</v>
      </c>
      <c r="D5" s="30">
        <v>39.953635466999998</v>
      </c>
      <c r="E5" s="30">
        <v>-82.991928858999998</v>
      </c>
      <c r="F5" s="28">
        <v>739.53</v>
      </c>
      <c r="G5" s="28"/>
      <c r="H5" s="28" t="s">
        <v>81</v>
      </c>
      <c r="I5" s="15" t="s">
        <v>88</v>
      </c>
      <c r="J5" s="15" t="s">
        <v>92</v>
      </c>
      <c r="K5" s="15"/>
      <c r="M5" s="5"/>
    </row>
    <row r="6" spans="1:13" s="4" customFormat="1" ht="12.75" x14ac:dyDescent="0.25">
      <c r="A6" s="15" t="s">
        <v>76</v>
      </c>
      <c r="B6" s="16">
        <v>712130.68039999995</v>
      </c>
      <c r="C6" s="16">
        <v>1830967.398</v>
      </c>
      <c r="D6" s="30">
        <v>39.954167490000003</v>
      </c>
      <c r="E6" s="30">
        <v>-82.990583865999994</v>
      </c>
      <c r="F6" s="28">
        <v>741.69</v>
      </c>
      <c r="G6" s="28"/>
      <c r="H6" s="28" t="s">
        <v>82</v>
      </c>
      <c r="I6" s="15" t="s">
        <v>87</v>
      </c>
      <c r="J6" s="15" t="s">
        <v>91</v>
      </c>
      <c r="K6" s="15"/>
      <c r="M6" s="5"/>
    </row>
    <row r="7" spans="1:13" s="4" customFormat="1" ht="12.75" x14ac:dyDescent="0.25">
      <c r="A7" s="15" t="s">
        <v>77</v>
      </c>
      <c r="B7" s="16">
        <v>711920.35</v>
      </c>
      <c r="C7" s="16">
        <v>1828944.47</v>
      </c>
      <c r="D7" s="30">
        <v>39.953559716999997</v>
      </c>
      <c r="E7" s="30">
        <v>-82.997795443000001</v>
      </c>
      <c r="F7" s="28">
        <v>761.18</v>
      </c>
      <c r="G7" s="28"/>
      <c r="H7" s="28" t="s">
        <v>83</v>
      </c>
      <c r="I7" s="15" t="s">
        <v>84</v>
      </c>
      <c r="J7" s="15" t="s">
        <v>93</v>
      </c>
      <c r="K7" s="15"/>
      <c r="M7" s="5"/>
    </row>
    <row r="8" spans="1:13" s="4" customFormat="1" ht="12.75" x14ac:dyDescent="0.25">
      <c r="A8" s="15" t="s">
        <v>78</v>
      </c>
      <c r="B8" s="16">
        <v>711974.55</v>
      </c>
      <c r="C8" s="16">
        <v>1829249.89</v>
      </c>
      <c r="D8" s="30">
        <v>39.953713119</v>
      </c>
      <c r="E8" s="30">
        <v>-82.996707094000001</v>
      </c>
      <c r="F8" s="28">
        <v>755.06</v>
      </c>
      <c r="G8" s="28"/>
      <c r="H8" s="28" t="s">
        <v>85</v>
      </c>
      <c r="I8" s="15" t="s">
        <v>86</v>
      </c>
      <c r="J8" s="15" t="s">
        <v>93</v>
      </c>
      <c r="K8" s="15"/>
      <c r="M8" s="5"/>
    </row>
  </sheetData>
  <pageMargins left="0.7" right="0.7" top="0.75" bottom="0.75" header="0.3" footer="0.3"/>
  <pageSetup paperSize="1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L11" sqref="L11"/>
    </sheetView>
  </sheetViews>
  <sheetFormatPr defaultRowHeight="15" x14ac:dyDescent="0.25"/>
  <cols>
    <col min="1" max="1" width="10.85546875" customWidth="1"/>
    <col min="3" max="3" width="9.140625" style="7"/>
    <col min="5" max="5" width="9.140625" style="19"/>
    <col min="8" max="8" width="9.140625" style="32"/>
    <col min="16" max="16" width="11" customWidth="1"/>
    <col min="17" max="17" width="17.5703125" style="10" customWidth="1"/>
    <col min="18" max="18" width="11" customWidth="1"/>
  </cols>
  <sheetData>
    <row r="1" spans="1:19" x14ac:dyDescent="0.25">
      <c r="A1" s="1" t="s">
        <v>0</v>
      </c>
      <c r="B1" s="43" t="s">
        <v>9</v>
      </c>
      <c r="C1" s="43"/>
      <c r="D1" s="1" t="s">
        <v>8</v>
      </c>
      <c r="E1" s="29"/>
      <c r="F1" s="1"/>
      <c r="G1" s="1"/>
      <c r="H1" s="32" t="s">
        <v>30</v>
      </c>
      <c r="I1" s="1" t="s">
        <v>30</v>
      </c>
      <c r="J1" s="1" t="s">
        <v>30</v>
      </c>
      <c r="K1" s="1" t="s">
        <v>30</v>
      </c>
      <c r="L1" s="1" t="s">
        <v>30</v>
      </c>
      <c r="M1" s="1"/>
      <c r="N1" s="1"/>
      <c r="O1" s="1"/>
      <c r="P1" s="1" t="s">
        <v>30</v>
      </c>
      <c r="Q1" s="9" t="s">
        <v>10</v>
      </c>
      <c r="R1" s="8" t="s">
        <v>39</v>
      </c>
    </row>
    <row r="2" spans="1:19" ht="15.75" x14ac:dyDescent="0.25">
      <c r="A2" s="1" t="s">
        <v>11</v>
      </c>
      <c r="B2" s="1" t="s">
        <v>16</v>
      </c>
      <c r="C2" s="3" t="s">
        <v>17</v>
      </c>
      <c r="D2" s="1" t="s">
        <v>11</v>
      </c>
      <c r="E2" s="29" t="s">
        <v>58</v>
      </c>
      <c r="F2" s="1" t="s">
        <v>29</v>
      </c>
      <c r="G2" s="1" t="s">
        <v>27</v>
      </c>
      <c r="H2" s="32" t="s">
        <v>32</v>
      </c>
      <c r="I2" s="1" t="s">
        <v>33</v>
      </c>
      <c r="J2" s="1" t="s">
        <v>34</v>
      </c>
      <c r="K2" s="1" t="s">
        <v>35</v>
      </c>
      <c r="L2" s="1" t="s">
        <v>36</v>
      </c>
      <c r="M2" s="1" t="s">
        <v>12</v>
      </c>
      <c r="N2" s="1" t="s">
        <v>13</v>
      </c>
      <c r="O2" s="1" t="s">
        <v>14</v>
      </c>
      <c r="P2" s="1" t="s">
        <v>31</v>
      </c>
      <c r="Q2" s="9" t="s">
        <v>38</v>
      </c>
      <c r="R2" s="8" t="s">
        <v>40</v>
      </c>
    </row>
    <row r="3" spans="1:19" x14ac:dyDescent="0.25">
      <c r="A3" s="14" t="s">
        <v>73</v>
      </c>
      <c r="B3" s="28">
        <v>1</v>
      </c>
      <c r="C3" s="28">
        <v>2.5</v>
      </c>
      <c r="D3" s="33" t="s">
        <v>18</v>
      </c>
      <c r="E3" s="39">
        <v>17</v>
      </c>
      <c r="F3" s="34">
        <v>28</v>
      </c>
      <c r="G3" s="35"/>
      <c r="H3" s="44" t="s">
        <v>107</v>
      </c>
      <c r="I3" s="14"/>
      <c r="J3" s="14"/>
      <c r="K3" s="14"/>
      <c r="L3" s="14"/>
      <c r="M3" s="14"/>
      <c r="N3" s="14"/>
      <c r="O3" s="14"/>
      <c r="P3" s="14"/>
      <c r="Q3" s="36" t="s">
        <v>62</v>
      </c>
      <c r="R3" s="14"/>
    </row>
    <row r="4" spans="1:19" x14ac:dyDescent="0.25">
      <c r="A4" s="14"/>
      <c r="B4" s="28">
        <v>3.5</v>
      </c>
      <c r="C4" s="28">
        <v>5</v>
      </c>
      <c r="D4" s="33" t="s">
        <v>19</v>
      </c>
      <c r="E4" s="39">
        <v>37</v>
      </c>
      <c r="F4" s="34">
        <v>67</v>
      </c>
      <c r="G4" s="35"/>
      <c r="H4" s="45" t="s">
        <v>53</v>
      </c>
      <c r="I4" s="14"/>
      <c r="J4" s="14"/>
      <c r="K4" s="14"/>
      <c r="L4" s="14"/>
      <c r="M4" s="14"/>
      <c r="N4" s="14"/>
      <c r="O4" s="14"/>
      <c r="P4" s="14">
        <v>5</v>
      </c>
      <c r="Q4" s="36" t="s">
        <v>66</v>
      </c>
      <c r="R4" s="14"/>
      <c r="S4" s="19"/>
    </row>
    <row r="5" spans="1:19" x14ac:dyDescent="0.25">
      <c r="A5" s="14"/>
      <c r="B5" s="28">
        <v>5</v>
      </c>
      <c r="C5" s="28">
        <v>6.5</v>
      </c>
      <c r="D5" s="33" t="s">
        <v>20</v>
      </c>
      <c r="E5" s="39">
        <v>52</v>
      </c>
      <c r="F5" s="34">
        <v>78</v>
      </c>
      <c r="G5" s="35"/>
      <c r="H5" s="26">
        <v>36</v>
      </c>
      <c r="I5" s="14">
        <v>36</v>
      </c>
      <c r="J5" s="14">
        <v>17</v>
      </c>
      <c r="K5" s="14" t="s">
        <v>94</v>
      </c>
      <c r="L5" s="14"/>
      <c r="M5" s="14"/>
      <c r="N5" s="14"/>
      <c r="O5" s="14"/>
      <c r="P5" s="14">
        <v>4</v>
      </c>
      <c r="Q5" s="36" t="s">
        <v>66</v>
      </c>
      <c r="R5" s="14"/>
      <c r="S5" s="19"/>
    </row>
    <row r="6" spans="1:19" x14ac:dyDescent="0.25">
      <c r="A6" s="14"/>
      <c r="B6" s="28">
        <v>6.5</v>
      </c>
      <c r="C6" s="28">
        <v>8</v>
      </c>
      <c r="D6" s="33" t="s">
        <v>21</v>
      </c>
      <c r="E6" s="39">
        <v>37</v>
      </c>
      <c r="F6" s="34">
        <v>67</v>
      </c>
      <c r="G6" s="35"/>
      <c r="H6" s="26">
        <v>29</v>
      </c>
      <c r="I6" s="14">
        <v>35</v>
      </c>
      <c r="J6" s="14">
        <v>22</v>
      </c>
      <c r="K6" s="14" t="s">
        <v>95</v>
      </c>
      <c r="L6" s="14"/>
      <c r="M6" s="14"/>
      <c r="N6" s="14"/>
      <c r="O6" s="14"/>
      <c r="P6" s="14">
        <v>10</v>
      </c>
      <c r="Q6" s="36" t="s">
        <v>66</v>
      </c>
      <c r="R6" s="14"/>
      <c r="S6" s="19"/>
    </row>
    <row r="7" spans="1:19" x14ac:dyDescent="0.25">
      <c r="A7" s="14"/>
      <c r="B7" s="28">
        <v>8</v>
      </c>
      <c r="C7" s="28">
        <v>9.5</v>
      </c>
      <c r="D7" s="33" t="s">
        <v>22</v>
      </c>
      <c r="E7" s="39">
        <v>29</v>
      </c>
      <c r="F7" s="34">
        <v>89</v>
      </c>
      <c r="G7" s="35"/>
      <c r="H7" s="26">
        <v>36</v>
      </c>
      <c r="I7" s="14">
        <v>34</v>
      </c>
      <c r="J7" s="14">
        <v>20</v>
      </c>
      <c r="K7" s="14" t="s">
        <v>94</v>
      </c>
      <c r="L7" s="14"/>
      <c r="M7" s="14"/>
      <c r="N7" s="14"/>
      <c r="O7" s="14"/>
      <c r="P7" s="14">
        <v>12</v>
      </c>
      <c r="Q7" s="36" t="s">
        <v>66</v>
      </c>
      <c r="R7" s="14"/>
      <c r="S7" s="19"/>
    </row>
    <row r="8" spans="1:19" x14ac:dyDescent="0.25">
      <c r="A8" s="14"/>
      <c r="B8" s="28">
        <v>9.5</v>
      </c>
      <c r="C8" s="28">
        <v>11</v>
      </c>
      <c r="D8" s="33" t="s">
        <v>23</v>
      </c>
      <c r="E8" s="39">
        <v>46</v>
      </c>
      <c r="F8" s="34">
        <v>100</v>
      </c>
      <c r="G8" s="35"/>
      <c r="H8" s="26">
        <v>29</v>
      </c>
      <c r="I8" s="14">
        <v>37</v>
      </c>
      <c r="J8" s="14">
        <v>22</v>
      </c>
      <c r="K8" s="14" t="s">
        <v>95</v>
      </c>
      <c r="L8" s="14"/>
      <c r="M8" s="14"/>
      <c r="N8" s="14"/>
      <c r="O8" s="14"/>
      <c r="P8" s="14">
        <v>13</v>
      </c>
      <c r="Q8" s="36" t="s">
        <v>66</v>
      </c>
      <c r="R8" s="14"/>
      <c r="S8" s="19"/>
    </row>
    <row r="9" spans="1:19" x14ac:dyDescent="0.25">
      <c r="A9" s="14"/>
      <c r="B9" s="28">
        <v>11</v>
      </c>
      <c r="C9" s="28">
        <v>12.5</v>
      </c>
      <c r="D9" s="33" t="s">
        <v>24</v>
      </c>
      <c r="E9" s="39">
        <v>56</v>
      </c>
      <c r="F9" s="34">
        <v>100</v>
      </c>
      <c r="G9" s="35"/>
      <c r="H9" s="45" t="s">
        <v>67</v>
      </c>
      <c r="I9" s="14"/>
      <c r="J9" s="14"/>
      <c r="K9" s="14"/>
      <c r="L9" s="14"/>
      <c r="M9" s="14"/>
      <c r="N9" s="14"/>
      <c r="O9" s="14"/>
      <c r="P9" s="14">
        <v>12</v>
      </c>
      <c r="Q9" s="36" t="s">
        <v>66</v>
      </c>
      <c r="R9" s="14"/>
      <c r="S9" s="19"/>
    </row>
    <row r="10" spans="1:19" x14ac:dyDescent="0.25">
      <c r="A10" s="14"/>
      <c r="B10" s="28">
        <v>13.5</v>
      </c>
      <c r="C10" s="28">
        <v>15</v>
      </c>
      <c r="D10" s="37" t="s">
        <v>25</v>
      </c>
      <c r="E10" s="39">
        <v>43</v>
      </c>
      <c r="F10" s="34">
        <v>100</v>
      </c>
      <c r="G10" s="35"/>
      <c r="H10" s="45" t="s">
        <v>67</v>
      </c>
      <c r="I10" s="14"/>
      <c r="J10" s="14"/>
      <c r="K10" s="14"/>
      <c r="L10" s="14"/>
      <c r="M10" s="14"/>
      <c r="N10" s="14"/>
      <c r="O10" s="14"/>
      <c r="P10" s="14">
        <v>13</v>
      </c>
      <c r="Q10" s="36" t="s">
        <v>66</v>
      </c>
      <c r="R10" s="14"/>
      <c r="S10" s="19"/>
    </row>
    <row r="11" spans="1:19" x14ac:dyDescent="0.25">
      <c r="A11" s="14" t="s">
        <v>74</v>
      </c>
      <c r="B11" s="28">
        <v>1.5</v>
      </c>
      <c r="C11" s="28">
        <v>3</v>
      </c>
      <c r="D11" s="37" t="s">
        <v>18</v>
      </c>
      <c r="E11" s="39">
        <v>42</v>
      </c>
      <c r="F11" s="34">
        <v>83</v>
      </c>
      <c r="G11" s="35"/>
      <c r="H11" s="45" t="s">
        <v>103</v>
      </c>
      <c r="I11" s="14"/>
      <c r="J11" s="14"/>
      <c r="K11" s="14"/>
      <c r="L11" s="14"/>
      <c r="M11" s="14"/>
      <c r="N11" s="14"/>
      <c r="O11" s="14"/>
      <c r="P11" s="14">
        <v>5</v>
      </c>
      <c r="Q11" s="36" t="s">
        <v>69</v>
      </c>
      <c r="R11" s="14"/>
      <c r="S11" s="19"/>
    </row>
    <row r="12" spans="1:19" x14ac:dyDescent="0.25">
      <c r="A12" s="14"/>
      <c r="B12" s="28">
        <v>3</v>
      </c>
      <c r="C12" s="28">
        <v>4.5</v>
      </c>
      <c r="D12" s="33" t="s">
        <v>19</v>
      </c>
      <c r="E12" s="39">
        <v>52</v>
      </c>
      <c r="F12" s="34">
        <v>83</v>
      </c>
      <c r="G12" s="35"/>
      <c r="H12" s="45" t="s">
        <v>53</v>
      </c>
      <c r="I12" s="14"/>
      <c r="J12" s="14"/>
      <c r="K12" s="14"/>
      <c r="L12" s="14"/>
      <c r="M12" s="14"/>
      <c r="N12" s="14"/>
      <c r="O12" s="14"/>
      <c r="P12" s="14">
        <v>4</v>
      </c>
      <c r="Q12" s="36" t="s">
        <v>66</v>
      </c>
      <c r="R12" s="14"/>
      <c r="S12" s="19"/>
    </row>
    <row r="13" spans="1:19" x14ac:dyDescent="0.25">
      <c r="A13" s="14"/>
      <c r="B13" s="28">
        <v>4.5</v>
      </c>
      <c r="C13" s="28">
        <v>6</v>
      </c>
      <c r="D13" s="33" t="s">
        <v>20</v>
      </c>
      <c r="E13" s="39">
        <v>53</v>
      </c>
      <c r="F13" s="34">
        <v>83</v>
      </c>
      <c r="G13" s="35"/>
      <c r="H13" s="26">
        <v>37</v>
      </c>
      <c r="I13" s="14">
        <v>36</v>
      </c>
      <c r="J13" s="14">
        <v>17</v>
      </c>
      <c r="K13" s="14" t="s">
        <v>96</v>
      </c>
      <c r="L13" s="14"/>
      <c r="M13" s="14" t="s">
        <v>15</v>
      </c>
      <c r="N13" s="14" t="s">
        <v>15</v>
      </c>
      <c r="O13" s="14" t="s">
        <v>15</v>
      </c>
      <c r="P13" s="14">
        <v>4</v>
      </c>
      <c r="Q13" s="36" t="s">
        <v>97</v>
      </c>
      <c r="R13" s="14"/>
      <c r="S13" s="19"/>
    </row>
    <row r="14" spans="1:19" x14ac:dyDescent="0.25">
      <c r="A14" s="14"/>
      <c r="B14" s="28">
        <v>6</v>
      </c>
      <c r="C14" s="28">
        <v>7.5</v>
      </c>
      <c r="D14" s="33" t="s">
        <v>21</v>
      </c>
      <c r="E14" s="39">
        <v>33</v>
      </c>
      <c r="F14" s="34">
        <v>72</v>
      </c>
      <c r="G14" s="35"/>
      <c r="H14" s="26">
        <v>12</v>
      </c>
      <c r="I14" s="14">
        <v>20</v>
      </c>
      <c r="J14" s="14">
        <v>60</v>
      </c>
      <c r="K14" s="14" t="s">
        <v>98</v>
      </c>
      <c r="L14" s="14"/>
      <c r="M14" s="14"/>
      <c r="N14" s="14"/>
      <c r="O14" s="14"/>
      <c r="P14" s="14">
        <v>5</v>
      </c>
      <c r="Q14" s="36" t="s">
        <v>69</v>
      </c>
      <c r="R14" s="14"/>
      <c r="S14" s="19"/>
    </row>
    <row r="15" spans="1:19" x14ac:dyDescent="0.25">
      <c r="A15" s="14"/>
      <c r="B15" s="28">
        <v>7.5</v>
      </c>
      <c r="C15" s="28">
        <v>9</v>
      </c>
      <c r="D15" s="33" t="s">
        <v>22</v>
      </c>
      <c r="E15" s="39">
        <v>52</v>
      </c>
      <c r="F15" s="34">
        <v>72</v>
      </c>
      <c r="G15" s="35"/>
      <c r="H15" s="26">
        <v>49</v>
      </c>
      <c r="I15" s="14">
        <v>28</v>
      </c>
      <c r="J15" s="14">
        <v>15</v>
      </c>
      <c r="K15" s="14" t="s">
        <v>99</v>
      </c>
      <c r="L15" s="14"/>
      <c r="M15" s="14" t="s">
        <v>15</v>
      </c>
      <c r="N15" s="14" t="s">
        <v>15</v>
      </c>
      <c r="O15" s="14" t="s">
        <v>15</v>
      </c>
      <c r="P15" s="14">
        <v>4</v>
      </c>
      <c r="Q15" s="36" t="s">
        <v>97</v>
      </c>
      <c r="R15" s="14"/>
      <c r="S15" s="19"/>
    </row>
    <row r="16" spans="1:19" x14ac:dyDescent="0.25">
      <c r="A16" s="14"/>
      <c r="B16" s="28">
        <v>9</v>
      </c>
      <c r="C16" s="28">
        <v>10.5</v>
      </c>
      <c r="D16" s="33" t="s">
        <v>23</v>
      </c>
      <c r="E16" s="39">
        <v>48</v>
      </c>
      <c r="F16" s="34">
        <v>72</v>
      </c>
      <c r="G16" s="35"/>
      <c r="H16" s="26">
        <v>34</v>
      </c>
      <c r="I16" s="14">
        <v>36</v>
      </c>
      <c r="J16" s="14">
        <v>20</v>
      </c>
      <c r="K16" s="14" t="s">
        <v>96</v>
      </c>
      <c r="L16" s="14"/>
      <c r="M16" s="14" t="s">
        <v>15</v>
      </c>
      <c r="N16" s="14" t="s">
        <v>15</v>
      </c>
      <c r="O16" s="14" t="s">
        <v>15</v>
      </c>
      <c r="P16" s="14">
        <v>9</v>
      </c>
      <c r="Q16" s="36" t="s">
        <v>97</v>
      </c>
      <c r="R16" s="14"/>
      <c r="S16" s="19"/>
    </row>
    <row r="17" spans="1:19" x14ac:dyDescent="0.25">
      <c r="A17" s="14"/>
      <c r="B17" s="28">
        <v>11</v>
      </c>
      <c r="C17" s="28">
        <v>12.5</v>
      </c>
      <c r="D17" s="33" t="s">
        <v>24</v>
      </c>
      <c r="E17" s="39">
        <v>51</v>
      </c>
      <c r="F17" s="34">
        <v>83</v>
      </c>
      <c r="G17" s="35"/>
      <c r="H17" s="45" t="s">
        <v>67</v>
      </c>
      <c r="I17" s="14"/>
      <c r="J17" s="14"/>
      <c r="K17" s="14"/>
      <c r="L17" s="14"/>
      <c r="M17" s="14"/>
      <c r="N17" s="14"/>
      <c r="O17" s="14"/>
      <c r="P17" s="14">
        <v>10</v>
      </c>
      <c r="Q17" s="36" t="s">
        <v>66</v>
      </c>
      <c r="R17" s="14"/>
      <c r="S17" s="19"/>
    </row>
    <row r="18" spans="1:19" x14ac:dyDescent="0.25">
      <c r="A18" s="14"/>
      <c r="B18" s="28">
        <v>13.5</v>
      </c>
      <c r="C18" s="28">
        <v>15</v>
      </c>
      <c r="D18" s="33" t="s">
        <v>25</v>
      </c>
      <c r="E18" s="39">
        <v>57</v>
      </c>
      <c r="F18" s="34">
        <v>72</v>
      </c>
      <c r="G18" s="35"/>
      <c r="H18" s="45" t="s">
        <v>67</v>
      </c>
      <c r="I18" s="14"/>
      <c r="J18" s="14"/>
      <c r="K18" s="14"/>
      <c r="L18" s="14"/>
      <c r="M18" s="14"/>
      <c r="N18" s="14"/>
      <c r="O18" s="14"/>
      <c r="P18" s="14">
        <v>10</v>
      </c>
      <c r="Q18" s="36" t="s">
        <v>66</v>
      </c>
      <c r="R18" s="14"/>
      <c r="S18" s="19"/>
    </row>
    <row r="19" spans="1:19" x14ac:dyDescent="0.25">
      <c r="A19" s="14" t="s">
        <v>75</v>
      </c>
      <c r="B19" s="28">
        <v>1.5</v>
      </c>
      <c r="C19" s="28">
        <v>1.8</v>
      </c>
      <c r="D19" s="37" t="s">
        <v>100</v>
      </c>
      <c r="E19" s="39">
        <v>67</v>
      </c>
      <c r="F19" s="34">
        <v>72</v>
      </c>
      <c r="G19" s="35"/>
      <c r="H19" s="45" t="s">
        <v>104</v>
      </c>
      <c r="I19" s="14"/>
      <c r="J19" s="14"/>
      <c r="K19" s="14"/>
      <c r="L19" s="14"/>
      <c r="M19" s="14"/>
      <c r="N19" s="14"/>
      <c r="O19" s="14"/>
      <c r="P19" s="14"/>
      <c r="Q19" s="36" t="s">
        <v>66</v>
      </c>
      <c r="R19" s="14"/>
      <c r="S19" s="19"/>
    </row>
    <row r="20" spans="1:19" x14ac:dyDescent="0.25">
      <c r="A20" s="14"/>
      <c r="B20" s="28">
        <v>1.8</v>
      </c>
      <c r="C20" s="28">
        <v>3</v>
      </c>
      <c r="D20" s="33" t="s">
        <v>101</v>
      </c>
      <c r="E20" s="39"/>
      <c r="F20" s="34"/>
      <c r="G20" s="35" t="s">
        <v>28</v>
      </c>
      <c r="H20" s="45" t="s">
        <v>53</v>
      </c>
      <c r="I20" s="14"/>
      <c r="J20" s="14"/>
      <c r="K20" s="14"/>
      <c r="L20" s="14"/>
      <c r="M20" s="14"/>
      <c r="N20" s="14"/>
      <c r="O20" s="14"/>
      <c r="P20" s="14"/>
      <c r="Q20" s="36" t="s">
        <v>62</v>
      </c>
      <c r="R20" s="14"/>
      <c r="S20" s="19"/>
    </row>
    <row r="21" spans="1:19" x14ac:dyDescent="0.25">
      <c r="A21" s="14"/>
      <c r="B21" s="28">
        <v>3.5</v>
      </c>
      <c r="C21" s="28">
        <v>5</v>
      </c>
      <c r="D21" s="33" t="s">
        <v>19</v>
      </c>
      <c r="E21" s="39">
        <v>23</v>
      </c>
      <c r="F21" s="34">
        <v>94</v>
      </c>
      <c r="G21" s="35" t="s">
        <v>28</v>
      </c>
      <c r="H21" s="45" t="s">
        <v>53</v>
      </c>
      <c r="I21" s="14"/>
      <c r="J21" s="14"/>
      <c r="K21" s="14"/>
      <c r="L21" s="14"/>
      <c r="M21" s="14"/>
      <c r="N21" s="14"/>
      <c r="O21" s="14"/>
      <c r="P21" s="14">
        <v>10</v>
      </c>
      <c r="Q21" s="36" t="s">
        <v>62</v>
      </c>
      <c r="R21" s="14"/>
      <c r="S21" s="19"/>
    </row>
    <row r="22" spans="1:19" x14ac:dyDescent="0.25">
      <c r="A22" s="14"/>
      <c r="B22" s="28">
        <v>6</v>
      </c>
      <c r="C22" s="28">
        <v>7.5</v>
      </c>
      <c r="D22" s="33" t="s">
        <v>20</v>
      </c>
      <c r="E22" s="39">
        <v>28</v>
      </c>
      <c r="F22" s="34">
        <v>83</v>
      </c>
      <c r="G22" s="35" t="s">
        <v>28</v>
      </c>
      <c r="H22" s="26">
        <v>20</v>
      </c>
      <c r="I22" s="14">
        <v>15</v>
      </c>
      <c r="J22" s="14">
        <v>19</v>
      </c>
      <c r="K22" s="14">
        <v>30</v>
      </c>
      <c r="L22" s="14">
        <v>16</v>
      </c>
      <c r="M22" s="14">
        <v>21</v>
      </c>
      <c r="N22" s="14">
        <v>20</v>
      </c>
      <c r="O22" s="14">
        <v>1</v>
      </c>
      <c r="P22" s="14">
        <v>9</v>
      </c>
      <c r="Q22" s="36" t="s">
        <v>102</v>
      </c>
      <c r="R22" s="14"/>
      <c r="S22" s="19"/>
    </row>
    <row r="23" spans="1:19" x14ac:dyDescent="0.25">
      <c r="A23" s="14"/>
      <c r="B23" s="28">
        <v>7.5</v>
      </c>
      <c r="C23" s="28">
        <v>9</v>
      </c>
      <c r="D23" s="33" t="s">
        <v>21</v>
      </c>
      <c r="E23" s="39">
        <v>36</v>
      </c>
      <c r="F23" s="34">
        <v>100</v>
      </c>
      <c r="G23" s="35" t="s">
        <v>28</v>
      </c>
      <c r="H23" s="26">
        <v>17</v>
      </c>
      <c r="I23" s="14">
        <v>15</v>
      </c>
      <c r="J23" s="14">
        <v>25</v>
      </c>
      <c r="K23" s="14">
        <v>28</v>
      </c>
      <c r="L23" s="14">
        <v>15</v>
      </c>
      <c r="M23" s="14">
        <v>20</v>
      </c>
      <c r="N23" s="14">
        <v>13</v>
      </c>
      <c r="O23" s="14">
        <v>7</v>
      </c>
      <c r="P23" s="14">
        <v>8</v>
      </c>
      <c r="Q23" s="36" t="s">
        <v>71</v>
      </c>
      <c r="R23" s="14"/>
      <c r="S23" s="19"/>
    </row>
    <row r="24" spans="1:19" x14ac:dyDescent="0.25">
      <c r="A24" s="14"/>
      <c r="B24" s="28">
        <v>9</v>
      </c>
      <c r="C24" s="28">
        <v>10.5</v>
      </c>
      <c r="D24" s="33" t="s">
        <v>22</v>
      </c>
      <c r="E24" s="39">
        <v>37</v>
      </c>
      <c r="F24" s="34">
        <v>100</v>
      </c>
      <c r="G24" s="35" t="s">
        <v>28</v>
      </c>
      <c r="H24" s="26">
        <v>14</v>
      </c>
      <c r="I24" s="14">
        <v>15</v>
      </c>
      <c r="J24" s="14">
        <v>25</v>
      </c>
      <c r="K24" s="14">
        <v>31</v>
      </c>
      <c r="L24" s="14">
        <v>15</v>
      </c>
      <c r="M24" s="14">
        <v>22</v>
      </c>
      <c r="N24" s="14">
        <v>13</v>
      </c>
      <c r="O24" s="14">
        <v>9</v>
      </c>
      <c r="P24" s="14">
        <v>8</v>
      </c>
      <c r="Q24" s="36" t="s">
        <v>102</v>
      </c>
      <c r="R24" s="14"/>
      <c r="S24" s="19"/>
    </row>
    <row r="25" spans="1:19" x14ac:dyDescent="0.25">
      <c r="A25" s="14"/>
      <c r="B25" s="28">
        <v>10.5</v>
      </c>
      <c r="C25" s="28">
        <v>12</v>
      </c>
      <c r="D25" s="33" t="s">
        <v>23</v>
      </c>
      <c r="E25" s="39">
        <v>40</v>
      </c>
      <c r="F25" s="34">
        <v>100</v>
      </c>
      <c r="G25" s="35" t="s">
        <v>28</v>
      </c>
      <c r="H25" s="26">
        <v>14</v>
      </c>
      <c r="I25" s="14">
        <v>16</v>
      </c>
      <c r="J25" s="14">
        <v>25</v>
      </c>
      <c r="K25" s="14">
        <v>29</v>
      </c>
      <c r="L25" s="14">
        <v>16</v>
      </c>
      <c r="M25" s="14">
        <v>20</v>
      </c>
      <c r="N25" s="14">
        <v>13</v>
      </c>
      <c r="O25" s="14">
        <v>7</v>
      </c>
      <c r="P25" s="14">
        <v>8</v>
      </c>
      <c r="Q25" s="36" t="s">
        <v>102</v>
      </c>
      <c r="R25" s="14"/>
      <c r="S25" s="19"/>
    </row>
    <row r="26" spans="1:19" x14ac:dyDescent="0.25">
      <c r="A26" s="14"/>
      <c r="B26" s="28">
        <v>12</v>
      </c>
      <c r="C26" s="28">
        <v>13.5</v>
      </c>
      <c r="D26" s="33" t="s">
        <v>24</v>
      </c>
      <c r="E26" s="39">
        <v>28</v>
      </c>
      <c r="F26" s="34">
        <v>72</v>
      </c>
      <c r="G26" s="35"/>
      <c r="H26" s="45" t="s">
        <v>108</v>
      </c>
      <c r="I26" s="14"/>
      <c r="J26" s="14"/>
      <c r="K26" s="14"/>
      <c r="L26" s="14"/>
      <c r="M26" s="14"/>
      <c r="N26" s="14"/>
      <c r="O26" s="14"/>
      <c r="P26" s="14">
        <v>9</v>
      </c>
      <c r="Q26" s="36" t="s">
        <v>70</v>
      </c>
      <c r="R26" s="14"/>
      <c r="S26" s="19"/>
    </row>
    <row r="27" spans="1:19" x14ac:dyDescent="0.25">
      <c r="A27" s="14"/>
      <c r="B27" s="28">
        <v>13.5</v>
      </c>
      <c r="C27" s="28">
        <v>15</v>
      </c>
      <c r="D27" s="37" t="s">
        <v>25</v>
      </c>
      <c r="E27" s="39">
        <v>36</v>
      </c>
      <c r="F27" s="34">
        <v>83</v>
      </c>
      <c r="G27" s="35" t="s">
        <v>28</v>
      </c>
      <c r="H27" s="44" t="s">
        <v>109</v>
      </c>
      <c r="I27" s="14"/>
      <c r="J27" s="14"/>
      <c r="K27" s="14"/>
      <c r="L27" s="14"/>
      <c r="M27" s="14"/>
      <c r="N27" s="14"/>
      <c r="O27" s="14"/>
      <c r="P27" s="14">
        <v>10</v>
      </c>
      <c r="Q27" s="36" t="s">
        <v>62</v>
      </c>
      <c r="R27" s="14"/>
      <c r="S27" s="19"/>
    </row>
    <row r="28" spans="1:19" x14ac:dyDescent="0.25">
      <c r="A28" s="14"/>
      <c r="B28" s="28">
        <v>16</v>
      </c>
      <c r="C28" s="28">
        <v>17.5</v>
      </c>
      <c r="D28" s="33" t="s">
        <v>26</v>
      </c>
      <c r="E28" s="39">
        <v>53</v>
      </c>
      <c r="F28" s="34">
        <v>89</v>
      </c>
      <c r="G28" s="35" t="s">
        <v>28</v>
      </c>
      <c r="H28" s="45" t="s">
        <v>56</v>
      </c>
      <c r="I28" s="14"/>
      <c r="J28" s="14"/>
      <c r="K28" s="14"/>
      <c r="L28" s="14"/>
      <c r="M28" s="14"/>
      <c r="N28" s="14"/>
      <c r="O28" s="14"/>
      <c r="P28" s="14">
        <v>8</v>
      </c>
      <c r="Q28" s="36" t="s">
        <v>62</v>
      </c>
      <c r="R28" s="14"/>
      <c r="S28" s="19"/>
    </row>
    <row r="29" spans="1:19" x14ac:dyDescent="0.25">
      <c r="A29" s="38" t="s">
        <v>76</v>
      </c>
      <c r="B29" s="28">
        <v>1</v>
      </c>
      <c r="C29" s="28">
        <v>2.5</v>
      </c>
      <c r="D29" s="33" t="s">
        <v>18</v>
      </c>
      <c r="E29" s="39">
        <v>34</v>
      </c>
      <c r="F29" s="34">
        <v>100</v>
      </c>
      <c r="G29" s="35" t="s">
        <v>28</v>
      </c>
      <c r="H29" s="45" t="s">
        <v>52</v>
      </c>
      <c r="I29" s="14"/>
      <c r="J29" s="14"/>
      <c r="K29" s="14"/>
      <c r="L29" s="14"/>
      <c r="M29" s="14"/>
      <c r="N29" s="14"/>
      <c r="O29" s="14"/>
      <c r="P29" s="14">
        <v>9</v>
      </c>
      <c r="Q29" s="36" t="s">
        <v>62</v>
      </c>
      <c r="R29" s="14"/>
      <c r="S29" s="19"/>
    </row>
    <row r="30" spans="1:19" x14ac:dyDescent="0.25">
      <c r="A30" s="14"/>
      <c r="B30" s="28">
        <v>3.5</v>
      </c>
      <c r="C30" s="28">
        <v>5</v>
      </c>
      <c r="D30" s="33" t="s">
        <v>19</v>
      </c>
      <c r="E30" s="39">
        <v>29</v>
      </c>
      <c r="F30" s="34">
        <v>100</v>
      </c>
      <c r="G30" s="35" t="s">
        <v>28</v>
      </c>
      <c r="H30" s="26">
        <v>8</v>
      </c>
      <c r="I30" s="14">
        <v>14</v>
      </c>
      <c r="J30" s="14">
        <v>24</v>
      </c>
      <c r="K30" s="14">
        <v>35</v>
      </c>
      <c r="L30" s="14">
        <v>19</v>
      </c>
      <c r="M30" s="14">
        <v>22</v>
      </c>
      <c r="N30" s="14">
        <v>13</v>
      </c>
      <c r="O30" s="14">
        <v>9</v>
      </c>
      <c r="P30" s="14">
        <v>9</v>
      </c>
      <c r="Q30" s="36" t="s">
        <v>64</v>
      </c>
      <c r="R30" s="14"/>
      <c r="S30" s="19"/>
    </row>
    <row r="31" spans="1:19" x14ac:dyDescent="0.25">
      <c r="A31" s="14"/>
      <c r="B31" s="28">
        <v>6</v>
      </c>
      <c r="C31" s="28">
        <v>7.5</v>
      </c>
      <c r="D31" s="33" t="s">
        <v>20</v>
      </c>
      <c r="E31" s="39">
        <v>37</v>
      </c>
      <c r="F31" s="34">
        <v>100</v>
      </c>
      <c r="G31" s="35" t="s">
        <v>28</v>
      </c>
      <c r="H31" s="26">
        <v>8</v>
      </c>
      <c r="I31" s="14">
        <v>14</v>
      </c>
      <c r="J31" s="14">
        <v>21</v>
      </c>
      <c r="K31" s="14">
        <v>36</v>
      </c>
      <c r="L31" s="14">
        <v>22</v>
      </c>
      <c r="M31" s="14">
        <v>22</v>
      </c>
      <c r="N31" s="14">
        <v>13</v>
      </c>
      <c r="O31" s="14">
        <v>9</v>
      </c>
      <c r="P31" s="14">
        <v>9</v>
      </c>
      <c r="Q31" s="36" t="s">
        <v>61</v>
      </c>
      <c r="R31" s="14"/>
      <c r="S31" s="19"/>
    </row>
    <row r="32" spans="1:19" x14ac:dyDescent="0.25">
      <c r="A32" s="14"/>
      <c r="B32" s="28">
        <v>7.5</v>
      </c>
      <c r="C32" s="28">
        <v>8.4</v>
      </c>
      <c r="D32" s="33" t="s">
        <v>21</v>
      </c>
      <c r="E32" s="39" t="s">
        <v>46</v>
      </c>
      <c r="F32" s="34">
        <v>100</v>
      </c>
      <c r="G32" s="35" t="s">
        <v>28</v>
      </c>
      <c r="H32" s="26">
        <v>8</v>
      </c>
      <c r="I32" s="14">
        <v>15</v>
      </c>
      <c r="J32" s="14">
        <v>20</v>
      </c>
      <c r="K32" s="14">
        <v>36</v>
      </c>
      <c r="L32" s="14">
        <v>21</v>
      </c>
      <c r="M32" s="14">
        <v>23</v>
      </c>
      <c r="N32" s="14">
        <v>14</v>
      </c>
      <c r="O32" s="14">
        <v>9</v>
      </c>
      <c r="P32" s="14">
        <v>8</v>
      </c>
      <c r="Q32" s="36" t="s">
        <v>64</v>
      </c>
      <c r="R32" s="14"/>
      <c r="S32" s="19"/>
    </row>
    <row r="33" spans="1:19" x14ac:dyDescent="0.25">
      <c r="A33" s="14"/>
      <c r="B33" s="28">
        <v>9</v>
      </c>
      <c r="C33" s="28">
        <v>10.5</v>
      </c>
      <c r="D33" s="33" t="s">
        <v>22</v>
      </c>
      <c r="E33" s="39">
        <v>58</v>
      </c>
      <c r="F33" s="34">
        <v>100</v>
      </c>
      <c r="G33" s="35" t="s">
        <v>28</v>
      </c>
      <c r="H33" s="45" t="s">
        <v>72</v>
      </c>
      <c r="I33" s="14"/>
      <c r="J33" s="14"/>
      <c r="K33" s="14"/>
      <c r="L33" s="14"/>
      <c r="M33" s="14"/>
      <c r="N33" s="14"/>
      <c r="O33" s="14"/>
      <c r="P33" s="14">
        <v>8</v>
      </c>
      <c r="Q33" s="36" t="s">
        <v>62</v>
      </c>
      <c r="R33" s="14"/>
      <c r="S33" s="19"/>
    </row>
    <row r="34" spans="1:19" x14ac:dyDescent="0.25">
      <c r="A34" s="14"/>
      <c r="B34" s="28">
        <v>10.5</v>
      </c>
      <c r="C34" s="28">
        <v>10.9</v>
      </c>
      <c r="D34" s="33" t="s">
        <v>23</v>
      </c>
      <c r="E34" s="39" t="s">
        <v>46</v>
      </c>
      <c r="F34" s="34">
        <v>60</v>
      </c>
      <c r="G34" s="35" t="s">
        <v>28</v>
      </c>
      <c r="H34" s="45" t="s">
        <v>72</v>
      </c>
      <c r="I34" s="14"/>
      <c r="J34" s="14"/>
      <c r="K34" s="14"/>
      <c r="L34" s="14"/>
      <c r="M34" s="14"/>
      <c r="N34" s="14"/>
      <c r="O34" s="14"/>
      <c r="P34" s="14">
        <v>9</v>
      </c>
      <c r="Q34" s="36" t="s">
        <v>62</v>
      </c>
      <c r="R34" s="14"/>
      <c r="S34" s="19"/>
    </row>
    <row r="35" spans="1:19" x14ac:dyDescent="0.25">
      <c r="A35" s="14"/>
      <c r="B35" s="28">
        <v>12</v>
      </c>
      <c r="C35" s="28">
        <v>13.5</v>
      </c>
      <c r="D35" s="37" t="s">
        <v>24</v>
      </c>
      <c r="E35" s="39">
        <v>50</v>
      </c>
      <c r="F35" s="34">
        <v>100</v>
      </c>
      <c r="G35" s="35" t="s">
        <v>28</v>
      </c>
      <c r="H35" s="45" t="s">
        <v>72</v>
      </c>
      <c r="I35" s="14"/>
      <c r="J35" s="14"/>
      <c r="K35" s="14"/>
      <c r="L35" s="14"/>
      <c r="M35" s="14"/>
      <c r="N35" s="14"/>
      <c r="O35" s="14"/>
      <c r="P35" s="14">
        <v>8</v>
      </c>
      <c r="Q35" s="36" t="s">
        <v>62</v>
      </c>
      <c r="R35" s="14"/>
      <c r="S35" s="19"/>
    </row>
    <row r="36" spans="1:19" x14ac:dyDescent="0.25">
      <c r="A36" s="14"/>
      <c r="B36" s="28">
        <v>13.5</v>
      </c>
      <c r="C36" s="28">
        <v>15</v>
      </c>
      <c r="D36" s="14" t="s">
        <v>25</v>
      </c>
      <c r="E36" s="34">
        <v>46</v>
      </c>
      <c r="F36" s="34">
        <v>100</v>
      </c>
      <c r="G36" s="35" t="s">
        <v>28</v>
      </c>
      <c r="H36" s="45" t="s">
        <v>53</v>
      </c>
      <c r="I36" s="14"/>
      <c r="J36" s="14"/>
      <c r="K36" s="14"/>
      <c r="L36" s="14"/>
      <c r="M36" s="14"/>
      <c r="N36" s="14"/>
      <c r="O36" s="14"/>
      <c r="P36" s="14">
        <v>8</v>
      </c>
      <c r="Q36" s="36" t="s">
        <v>62</v>
      </c>
      <c r="R36" s="14"/>
      <c r="S36" s="19"/>
    </row>
    <row r="37" spans="1:19" s="38" customFormat="1" x14ac:dyDescent="0.25">
      <c r="A37" s="14" t="s">
        <v>77</v>
      </c>
      <c r="B37" s="28">
        <v>1.5</v>
      </c>
      <c r="C37" s="28">
        <v>3</v>
      </c>
      <c r="D37" s="14" t="s">
        <v>18</v>
      </c>
      <c r="E37" s="34">
        <v>16</v>
      </c>
      <c r="F37" s="34">
        <v>78</v>
      </c>
      <c r="G37" s="35">
        <v>4</v>
      </c>
      <c r="H37" s="26">
        <v>11</v>
      </c>
      <c r="I37" s="14">
        <v>13</v>
      </c>
      <c r="J37" s="14">
        <v>17</v>
      </c>
      <c r="K37" s="14">
        <v>32</v>
      </c>
      <c r="L37" s="14">
        <v>27</v>
      </c>
      <c r="M37" s="14">
        <v>29</v>
      </c>
      <c r="N37" s="14">
        <v>18</v>
      </c>
      <c r="O37" s="14">
        <v>11</v>
      </c>
      <c r="P37" s="14">
        <v>15</v>
      </c>
      <c r="Q37" s="36" t="s">
        <v>60</v>
      </c>
      <c r="R37" s="14"/>
    </row>
    <row r="38" spans="1:19" x14ac:dyDescent="0.25">
      <c r="A38" s="14"/>
      <c r="B38" s="28">
        <v>3</v>
      </c>
      <c r="C38" s="28">
        <v>4.5</v>
      </c>
      <c r="D38" s="14" t="s">
        <v>19</v>
      </c>
      <c r="E38" s="34">
        <v>14</v>
      </c>
      <c r="F38" s="34">
        <v>100</v>
      </c>
      <c r="G38" s="35">
        <v>2</v>
      </c>
      <c r="H38" s="26">
        <v>0</v>
      </c>
      <c r="I38" s="14">
        <v>2</v>
      </c>
      <c r="J38" s="14">
        <v>6</v>
      </c>
      <c r="K38" s="14">
        <v>55</v>
      </c>
      <c r="L38" s="14">
        <v>37</v>
      </c>
      <c r="M38" s="14">
        <v>29</v>
      </c>
      <c r="N38" s="14">
        <v>18</v>
      </c>
      <c r="O38" s="14">
        <v>11</v>
      </c>
      <c r="P38" s="14">
        <v>22</v>
      </c>
      <c r="Q38" s="36" t="s">
        <v>68</v>
      </c>
      <c r="R38" s="14"/>
    </row>
    <row r="39" spans="1:19" x14ac:dyDescent="0.25">
      <c r="A39" s="14"/>
      <c r="B39" s="28">
        <v>4.5</v>
      </c>
      <c r="C39" s="28">
        <v>6</v>
      </c>
      <c r="D39" s="14" t="s">
        <v>20</v>
      </c>
      <c r="E39" s="34">
        <v>16</v>
      </c>
      <c r="F39" s="34">
        <v>100</v>
      </c>
      <c r="G39" s="35">
        <v>3</v>
      </c>
      <c r="H39" s="26">
        <v>3</v>
      </c>
      <c r="I39" s="14">
        <v>9</v>
      </c>
      <c r="J39" s="14">
        <v>14</v>
      </c>
      <c r="K39" s="14">
        <v>32</v>
      </c>
      <c r="L39" s="14">
        <v>42</v>
      </c>
      <c r="M39" s="14">
        <v>37</v>
      </c>
      <c r="N39" s="14">
        <v>17</v>
      </c>
      <c r="O39" s="14">
        <v>20</v>
      </c>
      <c r="P39" s="14">
        <v>21</v>
      </c>
      <c r="Q39" s="36" t="s">
        <v>63</v>
      </c>
      <c r="R39" s="14"/>
    </row>
    <row r="40" spans="1:19" x14ac:dyDescent="0.25">
      <c r="A40" s="14"/>
      <c r="B40" s="28">
        <v>6</v>
      </c>
      <c r="C40" s="28">
        <v>7.5</v>
      </c>
      <c r="D40" s="14" t="s">
        <v>21</v>
      </c>
      <c r="E40" s="34">
        <v>14</v>
      </c>
      <c r="F40" s="34">
        <v>100</v>
      </c>
      <c r="G40" s="35">
        <v>2</v>
      </c>
      <c r="H40" s="26">
        <v>20</v>
      </c>
      <c r="I40" s="14">
        <v>12</v>
      </c>
      <c r="J40" s="14">
        <v>16</v>
      </c>
      <c r="K40" s="14">
        <v>31</v>
      </c>
      <c r="L40" s="14">
        <v>21</v>
      </c>
      <c r="M40" s="14">
        <v>24</v>
      </c>
      <c r="N40" s="14">
        <v>16</v>
      </c>
      <c r="O40" s="14">
        <v>8</v>
      </c>
      <c r="P40" s="14">
        <v>13</v>
      </c>
      <c r="Q40" s="36" t="s">
        <v>37</v>
      </c>
      <c r="R40" s="14"/>
    </row>
    <row r="41" spans="1:19" x14ac:dyDescent="0.25">
      <c r="A41" s="14" t="s">
        <v>78</v>
      </c>
      <c r="B41" s="28">
        <v>1.5</v>
      </c>
      <c r="C41" s="28">
        <v>3</v>
      </c>
      <c r="D41" s="14" t="s">
        <v>18</v>
      </c>
      <c r="E41" s="34">
        <v>8</v>
      </c>
      <c r="F41" s="34">
        <v>67</v>
      </c>
      <c r="G41" s="35"/>
      <c r="H41" s="26">
        <v>46</v>
      </c>
      <c r="I41" s="14">
        <v>36</v>
      </c>
      <c r="J41" s="14">
        <v>12</v>
      </c>
      <c r="K41" s="14" t="s">
        <v>105</v>
      </c>
      <c r="L41" s="14"/>
      <c r="M41" s="14" t="s">
        <v>15</v>
      </c>
      <c r="N41" s="14" t="s">
        <v>15</v>
      </c>
      <c r="O41" s="14" t="s">
        <v>15</v>
      </c>
      <c r="P41" s="14">
        <v>5</v>
      </c>
      <c r="Q41" s="36" t="s">
        <v>97</v>
      </c>
      <c r="R41" s="14"/>
    </row>
    <row r="42" spans="1:19" x14ac:dyDescent="0.25">
      <c r="A42" s="14"/>
      <c r="B42" s="28">
        <v>3</v>
      </c>
      <c r="C42" s="28">
        <v>4.5</v>
      </c>
      <c r="D42" s="14" t="s">
        <v>19</v>
      </c>
      <c r="E42" s="34">
        <v>9</v>
      </c>
      <c r="F42" s="34">
        <v>67</v>
      </c>
      <c r="G42" s="35"/>
      <c r="H42" s="26">
        <v>27</v>
      </c>
      <c r="I42" s="14">
        <v>40</v>
      </c>
      <c r="J42" s="14">
        <v>18</v>
      </c>
      <c r="K42" s="14" t="s">
        <v>106</v>
      </c>
      <c r="L42" s="14"/>
      <c r="M42" s="14" t="s">
        <v>15</v>
      </c>
      <c r="N42" s="14" t="s">
        <v>15</v>
      </c>
      <c r="O42" s="14" t="s">
        <v>15</v>
      </c>
      <c r="P42" s="14">
        <v>6</v>
      </c>
      <c r="Q42" s="36" t="s">
        <v>97</v>
      </c>
      <c r="R42" s="14"/>
    </row>
    <row r="43" spans="1:19" x14ac:dyDescent="0.25">
      <c r="A43" s="14"/>
      <c r="B43" s="28">
        <v>4.5</v>
      </c>
      <c r="C43" s="28">
        <v>4.9000000000000004</v>
      </c>
      <c r="D43" s="14" t="s">
        <v>20</v>
      </c>
      <c r="E43" s="34" t="s">
        <v>46</v>
      </c>
      <c r="F43" s="34">
        <v>60</v>
      </c>
      <c r="G43" s="35"/>
      <c r="H43" s="45" t="s">
        <v>52</v>
      </c>
      <c r="I43" s="14"/>
      <c r="J43" s="14"/>
      <c r="K43" s="14"/>
      <c r="L43" s="14"/>
      <c r="M43" s="14"/>
      <c r="N43" s="14"/>
      <c r="O43" s="14"/>
      <c r="P43" s="14"/>
      <c r="Q43" s="36"/>
      <c r="R43" s="14"/>
    </row>
    <row r="44" spans="1:19" x14ac:dyDescent="0.25">
      <c r="A44" s="14"/>
      <c r="B44" s="28">
        <v>6</v>
      </c>
      <c r="C44" s="28">
        <v>7.5</v>
      </c>
      <c r="D44" s="14" t="s">
        <v>21</v>
      </c>
      <c r="E44" s="34">
        <v>29</v>
      </c>
      <c r="F44" s="34">
        <v>72</v>
      </c>
      <c r="G44" s="35"/>
      <c r="H44" s="26">
        <v>27</v>
      </c>
      <c r="I44" s="14">
        <v>25</v>
      </c>
      <c r="J44" s="14">
        <v>15</v>
      </c>
      <c r="K44" s="14">
        <v>21</v>
      </c>
      <c r="L44" s="14">
        <v>12</v>
      </c>
      <c r="M44" s="14">
        <v>30</v>
      </c>
      <c r="N44" s="14">
        <v>20</v>
      </c>
      <c r="O44" s="14">
        <v>10</v>
      </c>
      <c r="P44" s="14">
        <v>12</v>
      </c>
      <c r="Q44" s="36" t="s">
        <v>65</v>
      </c>
      <c r="R44" s="14"/>
    </row>
    <row r="45" spans="1:19" x14ac:dyDescent="0.25">
      <c r="A45" s="14"/>
      <c r="B45" s="28">
        <v>7.5</v>
      </c>
      <c r="C45" s="28">
        <v>9</v>
      </c>
      <c r="D45" s="14" t="s">
        <v>22</v>
      </c>
      <c r="E45" s="34">
        <v>26</v>
      </c>
      <c r="F45" s="34">
        <v>100</v>
      </c>
      <c r="G45" s="35">
        <v>2</v>
      </c>
      <c r="H45" s="45" t="s">
        <v>72</v>
      </c>
      <c r="I45" s="14"/>
      <c r="J45" s="14"/>
      <c r="K45" s="14"/>
      <c r="L45" s="14"/>
      <c r="M45" s="14"/>
      <c r="N45" s="14"/>
      <c r="O45" s="14"/>
      <c r="P45" s="14">
        <v>19</v>
      </c>
      <c r="Q45" s="36" t="s">
        <v>59</v>
      </c>
      <c r="R45" s="14"/>
    </row>
  </sheetData>
  <mergeCells count="1">
    <mergeCell ref="B1:C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ID001</vt:lpstr>
      <vt:lpstr>Location Info</vt:lpstr>
      <vt:lpstr>Data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Trenner</dc:creator>
  <cp:lastModifiedBy>Brian Trenner</cp:lastModifiedBy>
  <cp:lastPrinted>2015-04-17T16:43:36Z</cp:lastPrinted>
  <dcterms:created xsi:type="dcterms:W3CDTF">2015-03-28T20:18:48Z</dcterms:created>
  <dcterms:modified xsi:type="dcterms:W3CDTF">2018-11-27T17:20:41Z</dcterms:modified>
</cp:coreProperties>
</file>